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2000" windowHeight="5805" activeTab="0"/>
  </bookViews>
  <sheets>
    <sheet name="Лист3" sheetId="1" r:id="rId1"/>
  </sheets>
  <definedNames>
    <definedName name="_xlnm.Print_Area" localSheetId="0">'Лист3'!$A$1:$I$327</definedName>
  </definedNames>
  <calcPr fullCalcOnLoad="1"/>
</workbook>
</file>

<file path=xl/sharedStrings.xml><?xml version="1.0" encoding="utf-8"?>
<sst xmlns="http://schemas.openxmlformats.org/spreadsheetml/2006/main" count="558" uniqueCount="195">
  <si>
    <t>№</t>
  </si>
  <si>
    <t>Наименование работ</t>
  </si>
  <si>
    <t>ед. изм.</t>
  </si>
  <si>
    <t>объем</t>
  </si>
  <si>
    <t>цена</t>
  </si>
  <si>
    <t>стоимость</t>
  </si>
  <si>
    <t>руб.</t>
  </si>
  <si>
    <t xml:space="preserve"> </t>
  </si>
  <si>
    <t xml:space="preserve">                  на ремонтно-строительные  работы проводимые по  по адресу:</t>
  </si>
  <si>
    <t xml:space="preserve">                               СМЕТА №</t>
  </si>
  <si>
    <t>Демонтажные работы</t>
  </si>
  <si>
    <t>м.кв.</t>
  </si>
  <si>
    <t>шт.</t>
  </si>
  <si>
    <t>м.п.</t>
  </si>
  <si>
    <t>Монтажные работы</t>
  </si>
  <si>
    <t>штукатурно-малярные</t>
  </si>
  <si>
    <t>шпатлевка стен</t>
  </si>
  <si>
    <t>шпатлевка потолка</t>
  </si>
  <si>
    <t xml:space="preserve">оклейка обоев </t>
  </si>
  <si>
    <t>электро-монтажные</t>
  </si>
  <si>
    <t>плотницкие</t>
  </si>
  <si>
    <t>установка плинтуса потолочного</t>
  </si>
  <si>
    <t>установка плинтуса напольного</t>
  </si>
  <si>
    <t>шт</t>
  </si>
  <si>
    <t>ИТОГО</t>
  </si>
  <si>
    <t>монтаж люстры</t>
  </si>
  <si>
    <t>сантехнические</t>
  </si>
  <si>
    <t>монтаж труб ХГВ</t>
  </si>
  <si>
    <t>монтаж труб канализации</t>
  </si>
  <si>
    <t>монтаж плитки на пол</t>
  </si>
  <si>
    <t>монтаж смесителя для ванны</t>
  </si>
  <si>
    <t>монтаж смесителя для раковины</t>
  </si>
  <si>
    <t>монтаж штанги для душа</t>
  </si>
  <si>
    <t>монтаж ванны с обвязкой</t>
  </si>
  <si>
    <t>штробление стен для труб ХГВ</t>
  </si>
  <si>
    <t>плиточные</t>
  </si>
  <si>
    <t>монтаж плитки на стены</t>
  </si>
  <si>
    <t>затирка швов</t>
  </si>
  <si>
    <t>электромонтажные</t>
  </si>
  <si>
    <t>окраска потолка</t>
  </si>
  <si>
    <t xml:space="preserve">ИСПОЛНИТЕЛЬ    </t>
  </si>
  <si>
    <t>S=13,89 м.кв.          Sстен=42,7-1,7-2,2=38,8 м.кв.     P=15,26 м.п.</t>
  </si>
  <si>
    <t>штукатурка стен</t>
  </si>
  <si>
    <t xml:space="preserve">монтаж дверного блока с замком </t>
  </si>
  <si>
    <t>установка ламината</t>
  </si>
  <si>
    <t>прокладка эл.кабеля в гофре</t>
  </si>
  <si>
    <t xml:space="preserve">штукатурка потолка </t>
  </si>
  <si>
    <t>устройство наливного пола</t>
  </si>
  <si>
    <t>штробление стены для прокладки кабеля</t>
  </si>
  <si>
    <t>штробление потолка для прокладки кабеля</t>
  </si>
  <si>
    <t>штробление отверстия под эл.точку</t>
  </si>
  <si>
    <t>монтаж розетки, выключателя на готовое установочное место</t>
  </si>
  <si>
    <t>уточнить объем</t>
  </si>
  <si>
    <t>демонтаж выступающей части бетонной стены</t>
  </si>
  <si>
    <t>штукатурка стены (доп.слой)</t>
  </si>
  <si>
    <t>в случае отсутствия демонтажа (предыдущий пункт)</t>
  </si>
  <si>
    <t>Примечание</t>
  </si>
  <si>
    <t>дополнительные работы</t>
  </si>
  <si>
    <t>установка подоконника</t>
  </si>
  <si>
    <t>монтаж откоса пластикового</t>
  </si>
  <si>
    <t>Коридор 1,85х2,34, h=2,8</t>
  </si>
  <si>
    <t>Комната 3х4,63     h=2,8</t>
  </si>
  <si>
    <t>S=3,8 м.кв.          Sстен=23,52-1,6*4=17,12 м.кв.     P=8,4 м.п.</t>
  </si>
  <si>
    <t>установка маяка</t>
  </si>
  <si>
    <t>монтаж выключателя автоматического</t>
  </si>
  <si>
    <t>монтаж щита электрического</t>
  </si>
  <si>
    <t>обработка стен бетонконтактом</t>
  </si>
  <si>
    <t>обработка потолка бетонконтактом</t>
  </si>
  <si>
    <t>огрунтовка стен и потолка</t>
  </si>
  <si>
    <t>демонтаж щита электрического</t>
  </si>
  <si>
    <t>Ванная комната   1.7 х 2</t>
  </si>
  <si>
    <t>S=3,4 м.кв.    P=7,4 м.п.   Sстен=20,7 м.кв.</t>
  </si>
  <si>
    <t>огрунтовка потолка</t>
  </si>
  <si>
    <t>монтаж перегородки кирпичной</t>
  </si>
  <si>
    <t>монтаж люка сантехнического металлического</t>
  </si>
  <si>
    <t>при необходимости</t>
  </si>
  <si>
    <t>установка раковины</t>
  </si>
  <si>
    <t>монтаж коллектора</t>
  </si>
  <si>
    <t>монтаж шарового крана на стояке</t>
  </si>
  <si>
    <t>монтаж полотенцесушителя</t>
  </si>
  <si>
    <t>монтаж фильтра</t>
  </si>
  <si>
    <t>в зависимости от изделия</t>
  </si>
  <si>
    <t>штробление стен для труб канализации</t>
  </si>
  <si>
    <t>изготовление отверстия в плитке под эл.точку</t>
  </si>
  <si>
    <t>Другие виды работ</t>
  </si>
  <si>
    <t xml:space="preserve">Кухня 5,06 х 2,8    </t>
  </si>
  <si>
    <t>возможны изменения</t>
  </si>
  <si>
    <t>монтаж внешнего угла выступающей части стены</t>
  </si>
  <si>
    <t>S=12,9 м.кв.         P=15,7 м.п.           Sстен=44 м.кв.</t>
  </si>
  <si>
    <t>монтаж перегородки кирпичной (ГКЛ)</t>
  </si>
  <si>
    <t>?</t>
  </si>
  <si>
    <t>монтаж люка сантехнического "невидимка"</t>
  </si>
  <si>
    <t>установка инсталляции с подключением и унитазом</t>
  </si>
  <si>
    <t>монтаж перегородки кирпичной (экран)</t>
  </si>
  <si>
    <t>прокладка антенного провода в гофре</t>
  </si>
  <si>
    <t>прокладка интернет-провода в гофре</t>
  </si>
  <si>
    <t>монтаж распределительного короба (установка+штробление)</t>
  </si>
  <si>
    <t>монтаж откоса дверного</t>
  </si>
  <si>
    <t>демонтаж+монтаж плитки на стену</t>
  </si>
  <si>
    <t>Лоджия</t>
  </si>
  <si>
    <t>устройство откоса</t>
  </si>
  <si>
    <t>окраска стен повышеной сложности</t>
  </si>
  <si>
    <t>устройсто утеплителя</t>
  </si>
  <si>
    <t>установка эл.короба</t>
  </si>
  <si>
    <t>Итого</t>
  </si>
  <si>
    <t>S= 1,28*2,58=3,3м2                 Sстен= 15              Р=7,7 м.п.</t>
  </si>
  <si>
    <t xml:space="preserve">ЗАКАЗЧИК           </t>
  </si>
  <si>
    <t>стяжка пола</t>
  </si>
  <si>
    <t xml:space="preserve">стяжка пола </t>
  </si>
  <si>
    <t>установка вытяжного вентилятора</t>
  </si>
  <si>
    <t>сверление ответстия в стене для прокладки эл.кабеля</t>
  </si>
  <si>
    <t>монтаж плинтуса потолочного</t>
  </si>
  <si>
    <t>В соответствии с договором</t>
  </si>
  <si>
    <t>%</t>
  </si>
  <si>
    <t>?????</t>
  </si>
  <si>
    <t>замок был встроен</t>
  </si>
  <si>
    <t>стены пенобетон!</t>
  </si>
  <si>
    <t>?? не считаю доп работой</t>
  </si>
  <si>
    <t>? не считаю доп работой</t>
  </si>
  <si>
    <t>+</t>
  </si>
  <si>
    <t>частично доп работа 1шт</t>
  </si>
  <si>
    <t>кондей</t>
  </si>
  <si>
    <t>посудомойка</t>
  </si>
  <si>
    <t>ошибка работников</t>
  </si>
  <si>
    <t>замок был встроен+установка защелка</t>
  </si>
  <si>
    <t>пеноблок</t>
  </si>
  <si>
    <t>установка ковра</t>
  </si>
  <si>
    <t>ковер вместо ламината</t>
  </si>
  <si>
    <t>стены "картон"</t>
  </si>
  <si>
    <t>несущие неотделанные стены</t>
  </si>
  <si>
    <t>минус 1000 за установку обычного унитаза</t>
  </si>
  <si>
    <t>цена со скидкой</t>
  </si>
  <si>
    <t>с учетом скидки</t>
  </si>
  <si>
    <t>ОБЩАЯ СУММА РАБОТ</t>
  </si>
  <si>
    <t>ЧЕРНОВЫЕ МАТЕРИАЛЫ</t>
  </si>
  <si>
    <t>ЧИСТОВЫЕ МАТЕРИАЛЫ:</t>
  </si>
  <si>
    <t>Варочная панель Indesit RI 161 C</t>
  </si>
  <si>
    <t>Духовой шкаф Indesit IFW 6230 IX</t>
  </si>
  <si>
    <t>Доставка</t>
  </si>
  <si>
    <t>Короба для вытяжки</t>
  </si>
  <si>
    <t>Кухня</t>
  </si>
  <si>
    <t>ТЕХНИКА (Прочее)</t>
  </si>
  <si>
    <t>Вытяжка Krona</t>
  </si>
  <si>
    <t>Стиральная машинка Candy GVS 34 116D</t>
  </si>
  <si>
    <t>Холодильник Samsung</t>
  </si>
  <si>
    <t>Б/У</t>
  </si>
  <si>
    <t>Подводка для воды + рамка</t>
  </si>
  <si>
    <t>Смеситель для кухни LM</t>
  </si>
  <si>
    <t>Герметик, тряпки</t>
  </si>
  <si>
    <t>Дверь межкомнатная</t>
  </si>
  <si>
    <t>Вытяжка в ванну</t>
  </si>
  <si>
    <t>Наличники, доборы, короба</t>
  </si>
  <si>
    <t>Комплект для душа</t>
  </si>
  <si>
    <t>Полотенцесушитель</t>
  </si>
  <si>
    <t>Подложка хвойная</t>
  </si>
  <si>
    <t>палас на балкон</t>
  </si>
  <si>
    <t>смеситель для ванны</t>
  </si>
  <si>
    <t>смеситель раковина</t>
  </si>
  <si>
    <t>прочее</t>
  </si>
  <si>
    <t>леруа</t>
  </si>
  <si>
    <t>МЕБЕЛЬ</t>
  </si>
  <si>
    <t>Шкаф купе</t>
  </si>
  <si>
    <t>тумба ванна</t>
  </si>
  <si>
    <t>шкаф зеркало ванна</t>
  </si>
  <si>
    <t>оби</t>
  </si>
  <si>
    <t>плинтус</t>
  </si>
  <si>
    <t>соединители для плинтуса</t>
  </si>
  <si>
    <t xml:space="preserve">Светильник </t>
  </si>
  <si>
    <t>Обои коридор</t>
  </si>
  <si>
    <t>Плитка фартук кухня</t>
  </si>
  <si>
    <t>Плитка в ванну затирка крестики люк металлический</t>
  </si>
  <si>
    <t>касторама</t>
  </si>
  <si>
    <t>Светильник кухня</t>
  </si>
  <si>
    <t>ашан</t>
  </si>
  <si>
    <t>Ванна Roca Contensa</t>
  </si>
  <si>
    <t>сифон ванна</t>
  </si>
  <si>
    <t>ручки</t>
  </si>
  <si>
    <t>Обои комната кухня</t>
  </si>
  <si>
    <t>Розетки выключатели Sneider</t>
  </si>
  <si>
    <t>Подоконники пена откосы</t>
  </si>
  <si>
    <t>столешница и прочее</t>
  </si>
  <si>
    <t>сифон раковина</t>
  </si>
  <si>
    <t xml:space="preserve">Раковина кухня + сифон </t>
  </si>
  <si>
    <t>Бутылочница</t>
  </si>
  <si>
    <t>Сушилка</t>
  </si>
  <si>
    <t>Унитаз</t>
  </si>
  <si>
    <t xml:space="preserve">Раковина </t>
  </si>
  <si>
    <t>СВЧ</t>
  </si>
  <si>
    <t>Пылесос</t>
  </si>
  <si>
    <t>Ламинат</t>
  </si>
  <si>
    <t>Натяжные потолки</t>
  </si>
  <si>
    <t>Карнизы с установкой</t>
  </si>
  <si>
    <t>Герметик</t>
  </si>
  <si>
    <t>клей обои</t>
  </si>
  <si>
    <t xml:space="preserve">                             г.МОСКВА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</si>
</sst>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&quot;р.&quot;"/>
    <numFmt numFmtId="182" formatCode="#,##0.00&quot;р.&quot;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</numFmts>
  <fonts count="57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"/>
      <family val="2"/>
    </font>
    <font>
      <b/>
      <sz val="14"/>
      <color indexed="13"/>
      <name val="Arial"/>
      <family val="2"/>
    </font>
    <font>
      <b/>
      <i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"/>
      <family val="2"/>
    </font>
    <font>
      <sz val="14"/>
      <color rgb="FFFF0000"/>
      <name val="Arial"/>
      <family val="2"/>
    </font>
    <font>
      <b/>
      <sz val="14"/>
      <color rgb="FFFFFF00"/>
      <name val="Arial"/>
      <family val="2"/>
    </font>
    <font>
      <i/>
      <sz val="14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8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1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180" fontId="52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80" fontId="5" fillId="34" borderId="10" xfId="0" applyNumberFormat="1" applyFont="1" applyFill="1" applyBorder="1" applyAlignment="1">
      <alignment horizontal="center"/>
    </xf>
    <xf numFmtId="3" fontId="9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80" fontId="4" fillId="33" borderId="1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0" fontId="53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180" fontId="54" fillId="0" borderId="10" xfId="0" applyNumberFormat="1" applyFont="1" applyBorder="1" applyAlignment="1">
      <alignment horizontal="center"/>
    </xf>
    <xf numFmtId="0" fontId="5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4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/>
    </xf>
    <xf numFmtId="180" fontId="54" fillId="33" borderId="10" xfId="0" applyNumberFormat="1" applyFont="1" applyFill="1" applyBorder="1" applyAlignment="1">
      <alignment horizontal="center"/>
    </xf>
    <xf numFmtId="3" fontId="11" fillId="33" borderId="0" xfId="0" applyNumberFormat="1" applyFont="1" applyFill="1" applyAlignment="1">
      <alignment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/>
    </xf>
    <xf numFmtId="180" fontId="56" fillId="33" borderId="1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3" fontId="0" fillId="0" borderId="0" xfId="0" applyNumberFormat="1" applyFont="1" applyAlignment="1">
      <alignment wrapText="1"/>
    </xf>
    <xf numFmtId="3" fontId="0" fillId="0" borderId="13" xfId="0" applyNumberFormat="1" applyFont="1" applyBorder="1" applyAlignment="1">
      <alignment wrapText="1"/>
    </xf>
    <xf numFmtId="3" fontId="11" fillId="34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0" fontId="54" fillId="34" borderId="12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3" fontId="0" fillId="34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/>
    </xf>
    <xf numFmtId="0" fontId="11" fillId="34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55" fillId="34" borderId="0" xfId="0" applyFont="1" applyFill="1" applyAlignment="1">
      <alignment/>
    </xf>
    <xf numFmtId="180" fontId="0" fillId="0" borderId="0" xfId="0" applyNumberFormat="1" applyAlignment="1">
      <alignment/>
    </xf>
    <xf numFmtId="0" fontId="5" fillId="0" borderId="10" xfId="0" applyFont="1" applyBorder="1" applyAlignment="1">
      <alignment horizontal="center" wrapText="1"/>
    </xf>
    <xf numFmtId="0" fontId="4" fillId="35" borderId="0" xfId="0" applyFont="1" applyFill="1" applyBorder="1" applyAlignment="1">
      <alignment/>
    </xf>
    <xf numFmtId="49" fontId="5" fillId="35" borderId="0" xfId="0" applyNumberFormat="1" applyFont="1" applyFill="1" applyAlignment="1">
      <alignment/>
    </xf>
    <xf numFmtId="49" fontId="4" fillId="35" borderId="0" xfId="0" applyNumberFormat="1" applyFont="1" applyFill="1" applyAlignment="1">
      <alignment/>
    </xf>
    <xf numFmtId="180" fontId="9" fillId="35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5"/>
  <sheetViews>
    <sheetView tabSelected="1" zoomScale="75" zoomScaleNormal="75" zoomScalePageLayoutView="0" workbookViewId="0" topLeftCell="A1">
      <selection activeCell="C9" sqref="C9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84.7109375" style="0" customWidth="1"/>
    <col min="4" max="4" width="12.140625" style="0" customWidth="1"/>
    <col min="5" max="5" width="11.8515625" style="0" customWidth="1"/>
    <col min="6" max="6" width="12.00390625" style="0" customWidth="1"/>
    <col min="7" max="7" width="18.421875" style="0" customWidth="1"/>
    <col min="8" max="8" width="20.7109375" style="0" customWidth="1"/>
    <col min="9" max="9" width="45.57421875" style="0" customWidth="1"/>
    <col min="10" max="10" width="26.140625" style="0" customWidth="1"/>
  </cols>
  <sheetData>
    <row r="2" spans="3:5" ht="20.25" customHeight="1">
      <c r="C2" s="15" t="s">
        <v>106</v>
      </c>
      <c r="D2" s="15"/>
      <c r="E2" s="15"/>
    </row>
    <row r="3" spans="3:5" ht="20.25" customHeight="1">
      <c r="C3" s="15" t="s">
        <v>40</v>
      </c>
      <c r="D3" s="15"/>
      <c r="E3" s="15"/>
    </row>
    <row r="4" ht="12.75">
      <c r="C4" t="s">
        <v>7</v>
      </c>
    </row>
    <row r="5" ht="12.75">
      <c r="C5" t="s">
        <v>7</v>
      </c>
    </row>
    <row r="6" ht="30" customHeight="1">
      <c r="C6" s="5" t="s">
        <v>9</v>
      </c>
    </row>
    <row r="7" spans="2:13" ht="18">
      <c r="B7" s="8"/>
      <c r="C7" s="16" t="s">
        <v>8</v>
      </c>
      <c r="D7" s="8"/>
      <c r="E7" s="8"/>
      <c r="F7" s="8"/>
      <c r="G7" s="8"/>
      <c r="H7" s="8"/>
      <c r="J7" s="107" t="s">
        <v>112</v>
      </c>
      <c r="K7" s="107"/>
      <c r="L7" s="107"/>
      <c r="M7" s="107"/>
    </row>
    <row r="8" spans="2:13" ht="18">
      <c r="B8" s="8"/>
      <c r="C8" s="8" t="s">
        <v>7</v>
      </c>
      <c r="D8" s="8"/>
      <c r="E8" s="8"/>
      <c r="F8" s="8"/>
      <c r="G8" s="8"/>
      <c r="H8" s="8"/>
      <c r="J8" s="107"/>
      <c r="K8" s="107"/>
      <c r="L8" s="107"/>
      <c r="M8" s="107"/>
    </row>
    <row r="9" spans="2:13" ht="15" customHeight="1">
      <c r="B9" s="8"/>
      <c r="C9" s="16" t="s">
        <v>194</v>
      </c>
      <c r="D9" s="8"/>
      <c r="E9" s="8"/>
      <c r="F9" s="8"/>
      <c r="G9" s="8"/>
      <c r="H9" s="8"/>
      <c r="J9" s="107"/>
      <c r="K9" s="107"/>
      <c r="L9" s="107"/>
      <c r="M9" s="107"/>
    </row>
    <row r="10" spans="2:13" ht="15" customHeight="1">
      <c r="B10" s="8"/>
      <c r="C10" s="16"/>
      <c r="D10" s="8"/>
      <c r="E10" s="8"/>
      <c r="F10" s="8"/>
      <c r="G10" s="8"/>
      <c r="H10" s="8"/>
      <c r="J10" s="107"/>
      <c r="K10" s="107"/>
      <c r="L10" s="107"/>
      <c r="M10" s="107"/>
    </row>
    <row r="11" spans="2:13" ht="15" customHeight="1">
      <c r="B11" s="8"/>
      <c r="C11" s="16"/>
      <c r="D11" s="8"/>
      <c r="E11" s="8"/>
      <c r="F11" s="8"/>
      <c r="G11" s="8"/>
      <c r="H11" s="8"/>
      <c r="J11" s="107"/>
      <c r="K11" s="107"/>
      <c r="L11" s="107"/>
      <c r="M11" s="107"/>
    </row>
    <row r="12" spans="2:13" ht="24.75" customHeight="1">
      <c r="B12" s="8"/>
      <c r="C12" s="8"/>
      <c r="D12" s="8"/>
      <c r="E12" s="8"/>
      <c r="F12" s="8"/>
      <c r="G12" s="8"/>
      <c r="H12" s="8"/>
      <c r="J12" s="107"/>
      <c r="K12" s="107"/>
      <c r="L12" s="107"/>
      <c r="M12" s="107"/>
    </row>
    <row r="13" spans="2:13" ht="24.75" customHeight="1">
      <c r="B13" s="9" t="s">
        <v>7</v>
      </c>
      <c r="C13" s="17" t="s">
        <v>7</v>
      </c>
      <c r="D13" s="10"/>
      <c r="E13" s="10"/>
      <c r="F13" s="10"/>
      <c r="G13" s="10"/>
      <c r="H13" s="9" t="s">
        <v>7</v>
      </c>
      <c r="J13" s="92">
        <f>250000/311726</f>
        <v>0.8019863598159922</v>
      </c>
      <c r="K13" s="92" t="s">
        <v>113</v>
      </c>
      <c r="L13" s="92"/>
      <c r="M13" s="92"/>
    </row>
    <row r="14" spans="2:8" ht="54.75" customHeight="1">
      <c r="B14" s="43" t="s">
        <v>0</v>
      </c>
      <c r="C14" s="43" t="s">
        <v>1</v>
      </c>
      <c r="D14" s="43" t="s">
        <v>2</v>
      </c>
      <c r="E14" s="43" t="s">
        <v>3</v>
      </c>
      <c r="F14" s="43" t="s">
        <v>4</v>
      </c>
      <c r="G14" s="99" t="s">
        <v>131</v>
      </c>
      <c r="H14" s="43" t="s">
        <v>5</v>
      </c>
    </row>
    <row r="15" spans="2:9" ht="18">
      <c r="B15" s="43"/>
      <c r="C15" s="43"/>
      <c r="D15" s="43"/>
      <c r="E15" s="43"/>
      <c r="F15" s="43" t="s">
        <v>6</v>
      </c>
      <c r="G15" s="43"/>
      <c r="H15" s="43" t="s">
        <v>6</v>
      </c>
      <c r="I15" s="27" t="s">
        <v>56</v>
      </c>
    </row>
    <row r="16" spans="2:9" s="27" customFormat="1" ht="20.25" customHeight="1">
      <c r="B16" s="37"/>
      <c r="C16" s="44" t="s">
        <v>61</v>
      </c>
      <c r="D16" s="37"/>
      <c r="E16" s="37"/>
      <c r="F16" s="37"/>
      <c r="G16" s="37"/>
      <c r="H16" s="38"/>
      <c r="I16" s="26"/>
    </row>
    <row r="17" spans="2:9" s="27" customFormat="1" ht="20.25" customHeight="1">
      <c r="B17" s="37"/>
      <c r="C17" s="45" t="s">
        <v>41</v>
      </c>
      <c r="D17" s="37"/>
      <c r="E17" s="37"/>
      <c r="F17" s="37"/>
      <c r="G17" s="37"/>
      <c r="H17" s="38"/>
      <c r="I17" s="26"/>
    </row>
    <row r="18" spans="2:9" ht="20.25" customHeight="1">
      <c r="B18" s="37"/>
      <c r="C18" s="36"/>
      <c r="D18" s="37"/>
      <c r="E18" s="37"/>
      <c r="F18" s="37"/>
      <c r="G18" s="37"/>
      <c r="H18" s="38"/>
      <c r="I18" s="6"/>
    </row>
    <row r="19" spans="2:9" ht="20.25" customHeight="1">
      <c r="B19" s="37"/>
      <c r="C19" s="44" t="s">
        <v>14</v>
      </c>
      <c r="D19" s="37"/>
      <c r="E19" s="37"/>
      <c r="F19" s="37"/>
      <c r="G19" s="37"/>
      <c r="H19" s="38"/>
      <c r="I19" s="6"/>
    </row>
    <row r="20" spans="2:9" ht="20.25" customHeight="1">
      <c r="B20" s="37"/>
      <c r="C20" s="37"/>
      <c r="D20" s="37"/>
      <c r="E20" s="37"/>
      <c r="F20" s="37"/>
      <c r="G20" s="37"/>
      <c r="H20" s="38"/>
      <c r="I20" s="6"/>
    </row>
    <row r="21" spans="2:9" ht="20.25" customHeight="1">
      <c r="B21" s="37"/>
      <c r="C21" s="44" t="s">
        <v>15</v>
      </c>
      <c r="D21" s="37"/>
      <c r="E21" s="37"/>
      <c r="F21" s="37"/>
      <c r="G21" s="37"/>
      <c r="H21" s="38"/>
      <c r="I21" s="6"/>
    </row>
    <row r="22" spans="2:9" ht="20.25" customHeight="1">
      <c r="B22" s="37"/>
      <c r="C22" s="36" t="s">
        <v>108</v>
      </c>
      <c r="D22" s="37" t="s">
        <v>11</v>
      </c>
      <c r="E22" s="37">
        <v>13.89</v>
      </c>
      <c r="F22" s="37">
        <v>525</v>
      </c>
      <c r="G22" s="37">
        <f>F22*0.802</f>
        <v>421.05</v>
      </c>
      <c r="H22" s="38">
        <f>E22*G22</f>
        <v>5848.3845</v>
      </c>
      <c r="I22" s="6"/>
    </row>
    <row r="23" spans="2:9" ht="20.25" customHeight="1">
      <c r="B23" s="37"/>
      <c r="C23" s="36" t="s">
        <v>47</v>
      </c>
      <c r="D23" s="37" t="s">
        <v>11</v>
      </c>
      <c r="E23" s="37">
        <v>13.89</v>
      </c>
      <c r="F23" s="37">
        <v>100</v>
      </c>
      <c r="G23" s="37">
        <f aca="true" t="shared" si="0" ref="G23:G86">F23*0.802</f>
        <v>80.2</v>
      </c>
      <c r="H23" s="38">
        <f aca="true" t="shared" si="1" ref="H23:H62">E23*G23</f>
        <v>1113.978</v>
      </c>
      <c r="I23" s="6"/>
    </row>
    <row r="24" spans="2:9" ht="20.25" customHeight="1">
      <c r="B24" s="37"/>
      <c r="C24" s="36" t="s">
        <v>63</v>
      </c>
      <c r="D24" s="37" t="s">
        <v>13</v>
      </c>
      <c r="E24" s="37">
        <v>33.6</v>
      </c>
      <c r="F24" s="37">
        <v>50</v>
      </c>
      <c r="G24" s="37">
        <f t="shared" si="0"/>
        <v>40.1</v>
      </c>
      <c r="H24" s="38">
        <f t="shared" si="1"/>
        <v>1347.3600000000001</v>
      </c>
      <c r="I24" s="6"/>
    </row>
    <row r="25" spans="2:9" ht="20.25" customHeight="1">
      <c r="B25" s="37"/>
      <c r="C25" s="36" t="s">
        <v>42</v>
      </c>
      <c r="D25" s="37" t="s">
        <v>11</v>
      </c>
      <c r="E25" s="37">
        <v>38.8</v>
      </c>
      <c r="F25" s="37">
        <v>350</v>
      </c>
      <c r="G25" s="37">
        <f t="shared" si="0"/>
        <v>280.7</v>
      </c>
      <c r="H25" s="38">
        <f t="shared" si="1"/>
        <v>10891.159999999998</v>
      </c>
      <c r="I25" s="6"/>
    </row>
    <row r="26" spans="2:9" ht="20.25" customHeight="1">
      <c r="B26" s="37"/>
      <c r="C26" s="36" t="s">
        <v>16</v>
      </c>
      <c r="D26" s="37" t="s">
        <v>11</v>
      </c>
      <c r="E26" s="37">
        <v>36.8</v>
      </c>
      <c r="F26" s="37">
        <v>250</v>
      </c>
      <c r="G26" s="37">
        <f t="shared" si="0"/>
        <v>200.5</v>
      </c>
      <c r="H26" s="38">
        <f t="shared" si="1"/>
        <v>7378.4</v>
      </c>
      <c r="I26" s="6"/>
    </row>
    <row r="27" spans="2:9" ht="20.25" customHeight="1">
      <c r="B27" s="37"/>
      <c r="C27" s="36" t="s">
        <v>46</v>
      </c>
      <c r="D27" s="37" t="s">
        <v>11</v>
      </c>
      <c r="E27" s="37">
        <v>0</v>
      </c>
      <c r="F27" s="37">
        <v>450</v>
      </c>
      <c r="G27" s="37">
        <f t="shared" si="0"/>
        <v>360.90000000000003</v>
      </c>
      <c r="H27" s="38">
        <f t="shared" si="1"/>
        <v>0</v>
      </c>
      <c r="I27" s="6"/>
    </row>
    <row r="28" spans="2:9" ht="20.25" customHeight="1">
      <c r="B28" s="37"/>
      <c r="C28" s="36" t="s">
        <v>17</v>
      </c>
      <c r="D28" s="37" t="s">
        <v>11</v>
      </c>
      <c r="E28" s="37">
        <v>0</v>
      </c>
      <c r="F28" s="37">
        <v>350</v>
      </c>
      <c r="G28" s="37">
        <f t="shared" si="0"/>
        <v>280.7</v>
      </c>
      <c r="H28" s="38">
        <f t="shared" si="1"/>
        <v>0</v>
      </c>
      <c r="I28" s="6"/>
    </row>
    <row r="29" spans="2:9" ht="20.25" customHeight="1">
      <c r="B29" s="37"/>
      <c r="C29" s="36" t="s">
        <v>39</v>
      </c>
      <c r="D29" s="37" t="s">
        <v>11</v>
      </c>
      <c r="E29" s="37">
        <v>0</v>
      </c>
      <c r="F29" s="37">
        <v>200</v>
      </c>
      <c r="G29" s="37">
        <f t="shared" si="0"/>
        <v>160.4</v>
      </c>
      <c r="H29" s="38">
        <f t="shared" si="1"/>
        <v>0</v>
      </c>
      <c r="I29" s="6"/>
    </row>
    <row r="30" spans="2:9" ht="20.25" customHeight="1">
      <c r="B30" s="37"/>
      <c r="C30" s="36" t="s">
        <v>18</v>
      </c>
      <c r="D30" s="37" t="s">
        <v>11</v>
      </c>
      <c r="E30" s="37">
        <v>38.8</v>
      </c>
      <c r="F30" s="37">
        <v>200</v>
      </c>
      <c r="G30" s="37">
        <f t="shared" si="0"/>
        <v>160.4</v>
      </c>
      <c r="H30" s="38">
        <f t="shared" si="1"/>
        <v>6223.5199999999995</v>
      </c>
      <c r="I30" s="6"/>
    </row>
    <row r="31" spans="2:9" ht="20.25" customHeight="1">
      <c r="B31" s="37"/>
      <c r="C31" s="36" t="s">
        <v>21</v>
      </c>
      <c r="D31" s="37" t="s">
        <v>13</v>
      </c>
      <c r="E31" s="37">
        <v>0</v>
      </c>
      <c r="F31" s="37">
        <v>100</v>
      </c>
      <c r="G31" s="37">
        <f t="shared" si="0"/>
        <v>80.2</v>
      </c>
      <c r="H31" s="38">
        <f t="shared" si="1"/>
        <v>0</v>
      </c>
      <c r="I31" s="6"/>
    </row>
    <row r="32" spans="2:9" ht="20.25" customHeight="1">
      <c r="B32" s="37"/>
      <c r="C32" s="36" t="s">
        <v>66</v>
      </c>
      <c r="D32" s="37" t="s">
        <v>11</v>
      </c>
      <c r="E32" s="37">
        <v>38.8</v>
      </c>
      <c r="F32" s="37">
        <v>60</v>
      </c>
      <c r="G32" s="37">
        <f t="shared" si="0"/>
        <v>48.120000000000005</v>
      </c>
      <c r="H32" s="38">
        <f t="shared" si="1"/>
        <v>1867.056</v>
      </c>
      <c r="I32" s="6"/>
    </row>
    <row r="33" spans="2:9" ht="20.25" customHeight="1">
      <c r="B33" s="37"/>
      <c r="C33" s="36" t="s">
        <v>67</v>
      </c>
      <c r="D33" s="37" t="s">
        <v>11</v>
      </c>
      <c r="E33" s="37">
        <v>0</v>
      </c>
      <c r="F33" s="37">
        <v>60</v>
      </c>
      <c r="G33" s="37">
        <f t="shared" si="0"/>
        <v>48.120000000000005</v>
      </c>
      <c r="H33" s="38">
        <f t="shared" si="1"/>
        <v>0</v>
      </c>
      <c r="I33" s="6"/>
    </row>
    <row r="34" spans="2:9" ht="20.25" customHeight="1">
      <c r="B34" s="37"/>
      <c r="C34" s="36" t="s">
        <v>68</v>
      </c>
      <c r="D34" s="37" t="s">
        <v>11</v>
      </c>
      <c r="E34" s="35">
        <f>38.8+13.9</f>
        <v>52.699999999999996</v>
      </c>
      <c r="F34" s="37">
        <v>50</v>
      </c>
      <c r="G34" s="37">
        <f t="shared" si="0"/>
        <v>40.1</v>
      </c>
      <c r="H34" s="38">
        <f t="shared" si="1"/>
        <v>2113.27</v>
      </c>
      <c r="I34" s="6"/>
    </row>
    <row r="35" spans="2:9" ht="20.25" customHeight="1">
      <c r="B35" s="37"/>
      <c r="C35" s="36"/>
      <c r="D35" s="37"/>
      <c r="E35" s="37"/>
      <c r="F35" s="37"/>
      <c r="G35" s="37"/>
      <c r="H35" s="38">
        <f t="shared" si="1"/>
        <v>0</v>
      </c>
      <c r="I35" s="6"/>
    </row>
    <row r="36" spans="2:9" s="65" customFormat="1" ht="20.25" customHeight="1">
      <c r="B36" s="59"/>
      <c r="C36" s="60" t="s">
        <v>87</v>
      </c>
      <c r="D36" s="59" t="s">
        <v>13</v>
      </c>
      <c r="E36" s="83">
        <v>2.8</v>
      </c>
      <c r="F36" s="59">
        <v>670</v>
      </c>
      <c r="G36" s="37">
        <f t="shared" si="0"/>
        <v>537.34</v>
      </c>
      <c r="H36" s="38">
        <f t="shared" si="1"/>
        <v>1504.552</v>
      </c>
      <c r="I36" s="64"/>
    </row>
    <row r="37" spans="2:9" ht="20.25" customHeight="1">
      <c r="B37" s="37"/>
      <c r="C37" s="36"/>
      <c r="D37" s="37"/>
      <c r="E37" s="37"/>
      <c r="F37" s="37"/>
      <c r="G37" s="37">
        <f t="shared" si="0"/>
        <v>0</v>
      </c>
      <c r="H37" s="38">
        <f t="shared" si="1"/>
        <v>0</v>
      </c>
      <c r="I37" s="6"/>
    </row>
    <row r="38" spans="2:9" ht="20.25" customHeight="1">
      <c r="B38" s="37"/>
      <c r="C38" s="44" t="s">
        <v>19</v>
      </c>
      <c r="D38" s="37"/>
      <c r="E38" s="37"/>
      <c r="F38" s="37"/>
      <c r="G38" s="37">
        <f t="shared" si="0"/>
        <v>0</v>
      </c>
      <c r="H38" s="38">
        <f t="shared" si="1"/>
        <v>0</v>
      </c>
      <c r="I38" s="6"/>
    </row>
    <row r="39" spans="2:9" ht="20.25" customHeight="1">
      <c r="B39" s="37"/>
      <c r="C39" s="36" t="s">
        <v>51</v>
      </c>
      <c r="D39" s="37" t="s">
        <v>12</v>
      </c>
      <c r="E39" s="96">
        <v>8</v>
      </c>
      <c r="F39" s="37">
        <v>275</v>
      </c>
      <c r="G39" s="37">
        <f t="shared" si="0"/>
        <v>220.55</v>
      </c>
      <c r="H39" s="38">
        <f t="shared" si="1"/>
        <v>1764.4</v>
      </c>
      <c r="I39" s="6" t="s">
        <v>52</v>
      </c>
    </row>
    <row r="40" spans="2:9" ht="20.25" customHeight="1">
      <c r="B40" s="37"/>
      <c r="C40" s="36" t="s">
        <v>25</v>
      </c>
      <c r="D40" s="37" t="s">
        <v>12</v>
      </c>
      <c r="E40" s="37">
        <v>0</v>
      </c>
      <c r="F40" s="37">
        <v>670</v>
      </c>
      <c r="G40" s="37">
        <f t="shared" si="0"/>
        <v>537.34</v>
      </c>
      <c r="H40" s="38">
        <f t="shared" si="1"/>
        <v>0</v>
      </c>
      <c r="I40" s="6"/>
    </row>
    <row r="41" spans="2:9" ht="20.25" customHeight="1">
      <c r="B41" s="37"/>
      <c r="C41" s="36" t="s">
        <v>48</v>
      </c>
      <c r="D41" s="37" t="s">
        <v>13</v>
      </c>
      <c r="E41" s="37">
        <v>4</v>
      </c>
      <c r="F41" s="89">
        <v>400</v>
      </c>
      <c r="G41" s="37">
        <f t="shared" si="0"/>
        <v>320.8</v>
      </c>
      <c r="H41" s="38">
        <f t="shared" si="1"/>
        <v>1283.2</v>
      </c>
      <c r="I41" s="86" t="s">
        <v>116</v>
      </c>
    </row>
    <row r="42" spans="2:9" ht="20.25" customHeight="1">
      <c r="B42" s="37"/>
      <c r="C42" s="36" t="s">
        <v>49</v>
      </c>
      <c r="D42" s="37" t="s">
        <v>13</v>
      </c>
      <c r="E42" s="37">
        <v>0</v>
      </c>
      <c r="F42" s="37">
        <v>850</v>
      </c>
      <c r="G42" s="37">
        <f t="shared" si="0"/>
        <v>681.7</v>
      </c>
      <c r="H42" s="38">
        <f t="shared" si="1"/>
        <v>0</v>
      </c>
      <c r="I42" s="6"/>
    </row>
    <row r="43" spans="2:9" ht="20.25" customHeight="1">
      <c r="B43" s="37"/>
      <c r="C43" s="36" t="s">
        <v>45</v>
      </c>
      <c r="D43" s="37" t="s">
        <v>13</v>
      </c>
      <c r="E43" s="37">
        <v>15</v>
      </c>
      <c r="F43" s="37">
        <v>60</v>
      </c>
      <c r="G43" s="37">
        <f t="shared" si="0"/>
        <v>48.120000000000005</v>
      </c>
      <c r="H43" s="38">
        <f t="shared" si="1"/>
        <v>721.8000000000001</v>
      </c>
      <c r="I43" s="6" t="s">
        <v>52</v>
      </c>
    </row>
    <row r="44" spans="2:9" ht="20.25" customHeight="1">
      <c r="B44" s="37"/>
      <c r="C44" s="36" t="s">
        <v>50</v>
      </c>
      <c r="D44" s="37" t="s">
        <v>12</v>
      </c>
      <c r="E44" s="37">
        <v>8</v>
      </c>
      <c r="F44" s="37">
        <v>330</v>
      </c>
      <c r="G44" s="37">
        <f t="shared" si="0"/>
        <v>264.66</v>
      </c>
      <c r="H44" s="38">
        <f t="shared" si="1"/>
        <v>2117.28</v>
      </c>
      <c r="I44" s="6" t="s">
        <v>52</v>
      </c>
    </row>
    <row r="45" spans="2:9" s="65" customFormat="1" ht="20.25" customHeight="1">
      <c r="B45" s="63"/>
      <c r="C45" s="60" t="s">
        <v>45</v>
      </c>
      <c r="D45" s="59" t="s">
        <v>13</v>
      </c>
      <c r="E45" s="59">
        <v>15</v>
      </c>
      <c r="F45" s="59">
        <v>60</v>
      </c>
      <c r="G45" s="37">
        <f t="shared" si="0"/>
        <v>48.120000000000005</v>
      </c>
      <c r="H45" s="38">
        <f t="shared" si="1"/>
        <v>721.8000000000001</v>
      </c>
      <c r="I45" s="64" t="s">
        <v>119</v>
      </c>
    </row>
    <row r="46" spans="2:9" s="95" customFormat="1" ht="20.25" customHeight="1">
      <c r="B46" s="93"/>
      <c r="C46" s="94" t="s">
        <v>94</v>
      </c>
      <c r="D46" s="83" t="s">
        <v>13</v>
      </c>
      <c r="E46" s="83">
        <v>0</v>
      </c>
      <c r="F46" s="83">
        <v>60</v>
      </c>
      <c r="G46" s="37">
        <f t="shared" si="0"/>
        <v>48.120000000000005</v>
      </c>
      <c r="H46" s="38">
        <f t="shared" si="1"/>
        <v>0</v>
      </c>
      <c r="I46" s="86" t="s">
        <v>117</v>
      </c>
    </row>
    <row r="47" spans="2:9" s="65" customFormat="1" ht="20.25" customHeight="1">
      <c r="B47" s="63"/>
      <c r="C47" s="60" t="s">
        <v>95</v>
      </c>
      <c r="D47" s="59" t="s">
        <v>13</v>
      </c>
      <c r="E47" s="59">
        <v>12</v>
      </c>
      <c r="F47" s="59">
        <v>60</v>
      </c>
      <c r="G47" s="37">
        <f t="shared" si="0"/>
        <v>48.120000000000005</v>
      </c>
      <c r="H47" s="38">
        <f t="shared" si="1"/>
        <v>577.44</v>
      </c>
      <c r="I47" s="64" t="s">
        <v>119</v>
      </c>
    </row>
    <row r="48" spans="2:9" s="65" customFormat="1" ht="20.25" customHeight="1">
      <c r="B48" s="63"/>
      <c r="C48" s="60" t="s">
        <v>48</v>
      </c>
      <c r="D48" s="59" t="s">
        <v>13</v>
      </c>
      <c r="E48" s="59">
        <v>3</v>
      </c>
      <c r="F48" s="83">
        <v>400</v>
      </c>
      <c r="G48" s="37">
        <f t="shared" si="0"/>
        <v>320.8</v>
      </c>
      <c r="H48" s="38">
        <f t="shared" si="1"/>
        <v>962.4000000000001</v>
      </c>
      <c r="I48" s="86" t="s">
        <v>116</v>
      </c>
    </row>
    <row r="49" spans="2:9" ht="20.25" customHeight="1">
      <c r="B49" s="37"/>
      <c r="C49" s="44" t="s">
        <v>20</v>
      </c>
      <c r="D49" s="37"/>
      <c r="E49" s="37"/>
      <c r="F49" s="37"/>
      <c r="G49" s="37">
        <f t="shared" si="0"/>
        <v>0</v>
      </c>
      <c r="H49" s="38">
        <f t="shared" si="1"/>
        <v>0</v>
      </c>
      <c r="I49" s="6"/>
    </row>
    <row r="50" spans="2:9" ht="20.25" customHeight="1">
      <c r="B50" s="37"/>
      <c r="C50" s="36"/>
      <c r="D50" s="37"/>
      <c r="E50" s="37"/>
      <c r="F50" s="37"/>
      <c r="G50" s="37">
        <f t="shared" si="0"/>
        <v>0</v>
      </c>
      <c r="H50" s="38">
        <f t="shared" si="1"/>
        <v>0</v>
      </c>
      <c r="I50" s="6"/>
    </row>
    <row r="51" spans="2:9" ht="20.25" customHeight="1">
      <c r="B51" s="37"/>
      <c r="C51" s="36" t="s">
        <v>22</v>
      </c>
      <c r="D51" s="37" t="s">
        <v>13</v>
      </c>
      <c r="E51" s="37">
        <v>14.5</v>
      </c>
      <c r="F51" s="37">
        <v>100</v>
      </c>
      <c r="G51" s="37">
        <f t="shared" si="0"/>
        <v>80.2</v>
      </c>
      <c r="H51" s="38">
        <f t="shared" si="1"/>
        <v>1162.9</v>
      </c>
      <c r="I51" s="6"/>
    </row>
    <row r="52" spans="2:9" ht="20.25" customHeight="1">
      <c r="B52" s="37"/>
      <c r="C52" s="36" t="s">
        <v>43</v>
      </c>
      <c r="D52" s="37" t="s">
        <v>23</v>
      </c>
      <c r="E52" s="37">
        <v>1</v>
      </c>
      <c r="F52" s="35">
        <v>5000</v>
      </c>
      <c r="G52" s="37">
        <f t="shared" si="0"/>
        <v>4010.0000000000005</v>
      </c>
      <c r="H52" s="38">
        <f t="shared" si="1"/>
        <v>4010.0000000000005</v>
      </c>
      <c r="I52" s="86" t="s">
        <v>115</v>
      </c>
    </row>
    <row r="53" spans="2:9" ht="20.25" customHeight="1">
      <c r="B53" s="37"/>
      <c r="C53" s="36" t="s">
        <v>44</v>
      </c>
      <c r="D53" s="37" t="s">
        <v>11</v>
      </c>
      <c r="E53" s="37">
        <v>13.89</v>
      </c>
      <c r="F53" s="37">
        <v>370</v>
      </c>
      <c r="G53" s="37">
        <f t="shared" si="0"/>
        <v>296.74</v>
      </c>
      <c r="H53" s="38">
        <f t="shared" si="1"/>
        <v>4121.7186</v>
      </c>
      <c r="I53" s="6"/>
    </row>
    <row r="54" spans="2:9" ht="20.25" customHeight="1">
      <c r="B54" s="37"/>
      <c r="C54" s="36" t="s">
        <v>58</v>
      </c>
      <c r="D54" s="37" t="s">
        <v>23</v>
      </c>
      <c r="E54" s="37">
        <v>1</v>
      </c>
      <c r="F54" s="37">
        <v>500</v>
      </c>
      <c r="G54" s="37">
        <f t="shared" si="0"/>
        <v>401</v>
      </c>
      <c r="H54" s="38">
        <f t="shared" si="1"/>
        <v>401</v>
      </c>
      <c r="I54" s="6"/>
    </row>
    <row r="55" spans="2:9" ht="20.25" customHeight="1">
      <c r="B55" s="37"/>
      <c r="C55" s="36" t="s">
        <v>59</v>
      </c>
      <c r="D55" s="37" t="s">
        <v>13</v>
      </c>
      <c r="E55" s="37">
        <v>4.5</v>
      </c>
      <c r="F55" s="37">
        <v>250</v>
      </c>
      <c r="G55" s="37">
        <f t="shared" si="0"/>
        <v>200.5</v>
      </c>
      <c r="H55" s="38">
        <f t="shared" si="1"/>
        <v>902.25</v>
      </c>
      <c r="I55" s="6"/>
    </row>
    <row r="56" spans="2:9" ht="20.25" customHeight="1">
      <c r="B56" s="37"/>
      <c r="C56" s="36"/>
      <c r="D56" s="37"/>
      <c r="E56" s="37"/>
      <c r="F56" s="37"/>
      <c r="G56" s="37">
        <f t="shared" si="0"/>
        <v>0</v>
      </c>
      <c r="H56" s="38">
        <f t="shared" si="1"/>
        <v>0</v>
      </c>
      <c r="I56" s="6"/>
    </row>
    <row r="57" spans="2:9" s="65" customFormat="1" ht="20.25" customHeight="1">
      <c r="B57" s="63"/>
      <c r="C57" s="60" t="s">
        <v>43</v>
      </c>
      <c r="D57" s="59" t="s">
        <v>23</v>
      </c>
      <c r="E57" s="83">
        <v>0</v>
      </c>
      <c r="F57" s="59">
        <v>5500</v>
      </c>
      <c r="G57" s="37">
        <f t="shared" si="0"/>
        <v>4411</v>
      </c>
      <c r="H57" s="38">
        <f t="shared" si="1"/>
        <v>0</v>
      </c>
      <c r="I57" s="64"/>
    </row>
    <row r="58" spans="2:9" ht="20.25" customHeight="1">
      <c r="B58" s="37"/>
      <c r="C58" s="36"/>
      <c r="D58" s="37"/>
      <c r="E58" s="37"/>
      <c r="F58" s="37"/>
      <c r="G58" s="37">
        <f t="shared" si="0"/>
        <v>0</v>
      </c>
      <c r="H58" s="38">
        <f t="shared" si="1"/>
        <v>0</v>
      </c>
      <c r="I58" s="6"/>
    </row>
    <row r="59" spans="2:9" ht="20.25" customHeight="1">
      <c r="B59" s="37"/>
      <c r="C59" s="44" t="s">
        <v>57</v>
      </c>
      <c r="D59" s="37"/>
      <c r="E59" s="37"/>
      <c r="F59" s="37"/>
      <c r="G59" s="37">
        <f t="shared" si="0"/>
        <v>0</v>
      </c>
      <c r="H59" s="38">
        <f t="shared" si="1"/>
        <v>0</v>
      </c>
      <c r="I59" s="6"/>
    </row>
    <row r="60" spans="2:9" ht="20.25" customHeight="1">
      <c r="B60" s="37"/>
      <c r="C60" s="36"/>
      <c r="D60" s="37"/>
      <c r="E60" s="37"/>
      <c r="F60" s="37"/>
      <c r="G60" s="37">
        <f t="shared" si="0"/>
        <v>0</v>
      </c>
      <c r="H60" s="38">
        <f t="shared" si="1"/>
        <v>0</v>
      </c>
      <c r="I60" s="6"/>
    </row>
    <row r="61" spans="2:9" ht="20.25" customHeight="1">
      <c r="B61" s="37"/>
      <c r="C61" s="36" t="s">
        <v>53</v>
      </c>
      <c r="D61" s="37" t="s">
        <v>11</v>
      </c>
      <c r="E61" s="37">
        <v>0</v>
      </c>
      <c r="F61" s="37">
        <v>4000</v>
      </c>
      <c r="G61" s="37">
        <f t="shared" si="0"/>
        <v>3208</v>
      </c>
      <c r="H61" s="38">
        <f t="shared" si="1"/>
        <v>0</v>
      </c>
      <c r="I61" s="6"/>
    </row>
    <row r="62" spans="2:9" ht="20.25" customHeight="1">
      <c r="B62" s="37"/>
      <c r="C62" s="36" t="s">
        <v>54</v>
      </c>
      <c r="D62" s="37" t="s">
        <v>11</v>
      </c>
      <c r="E62" s="37">
        <v>0</v>
      </c>
      <c r="F62" s="37">
        <v>100</v>
      </c>
      <c r="G62" s="37">
        <f t="shared" si="0"/>
        <v>80.2</v>
      </c>
      <c r="H62" s="38">
        <f t="shared" si="1"/>
        <v>0</v>
      </c>
      <c r="I62" s="26" t="s">
        <v>55</v>
      </c>
    </row>
    <row r="63" spans="2:9" ht="20.25" customHeight="1">
      <c r="B63" s="37"/>
      <c r="C63" s="36"/>
      <c r="D63" s="37"/>
      <c r="E63" s="37"/>
      <c r="F63" s="37"/>
      <c r="G63" s="37"/>
      <c r="H63" s="38"/>
      <c r="I63" s="26"/>
    </row>
    <row r="64" spans="2:9" ht="20.25" customHeight="1">
      <c r="B64" s="37"/>
      <c r="C64" s="36"/>
      <c r="D64" s="37"/>
      <c r="E64" s="37"/>
      <c r="F64" s="37"/>
      <c r="G64" s="37"/>
      <c r="H64" s="38"/>
      <c r="I64" s="26"/>
    </row>
    <row r="65" spans="2:9" ht="20.25" customHeight="1">
      <c r="B65" s="37"/>
      <c r="C65" s="36"/>
      <c r="D65" s="37"/>
      <c r="E65" s="37"/>
      <c r="F65" s="37"/>
      <c r="G65" s="37"/>
      <c r="H65" s="38"/>
      <c r="I65" s="26"/>
    </row>
    <row r="66" spans="2:10" ht="20.25" customHeight="1">
      <c r="B66" s="37"/>
      <c r="C66" s="36"/>
      <c r="D66" s="37"/>
      <c r="E66" s="37"/>
      <c r="F66" s="37"/>
      <c r="G66" s="37"/>
      <c r="H66" s="38"/>
      <c r="I66" s="85"/>
      <c r="J66" s="84"/>
    </row>
    <row r="67" spans="2:10" s="30" customFormat="1" ht="20.25" customHeight="1">
      <c r="B67" s="46"/>
      <c r="C67" s="39" t="s">
        <v>24</v>
      </c>
      <c r="D67" s="40"/>
      <c r="E67" s="40"/>
      <c r="F67" s="40"/>
      <c r="G67" s="37"/>
      <c r="H67" s="41">
        <f>SUM(H22:H66)</f>
        <v>57033.8691</v>
      </c>
      <c r="I67" s="85"/>
      <c r="J67" s="84"/>
    </row>
    <row r="68" spans="2:10" s="30" customFormat="1" ht="20.25" customHeight="1">
      <c r="B68" s="46"/>
      <c r="C68" s="47"/>
      <c r="D68" s="46"/>
      <c r="E68" s="46"/>
      <c r="F68" s="46"/>
      <c r="G68" s="37"/>
      <c r="H68" s="48"/>
      <c r="I68" s="85"/>
      <c r="J68" s="84"/>
    </row>
    <row r="69" spans="2:10" s="28" customFormat="1" ht="20.25" customHeight="1">
      <c r="B69" s="49"/>
      <c r="C69" s="50" t="s">
        <v>60</v>
      </c>
      <c r="D69" s="46"/>
      <c r="E69" s="46"/>
      <c r="F69" s="46"/>
      <c r="G69" s="37"/>
      <c r="H69" s="51"/>
      <c r="I69" s="85"/>
      <c r="J69" s="84"/>
    </row>
    <row r="70" spans="2:10" s="28" customFormat="1" ht="20.25" customHeight="1">
      <c r="B70" s="49"/>
      <c r="C70" s="52" t="s">
        <v>62</v>
      </c>
      <c r="D70" s="46"/>
      <c r="E70" s="46"/>
      <c r="F70" s="46"/>
      <c r="G70" s="37"/>
      <c r="H70" s="51"/>
      <c r="I70" s="85"/>
      <c r="J70" s="84"/>
    </row>
    <row r="71" spans="2:10" ht="20.25" customHeight="1">
      <c r="B71" s="37"/>
      <c r="C71" s="36"/>
      <c r="D71" s="37"/>
      <c r="E71" s="37"/>
      <c r="F71" s="37"/>
      <c r="G71" s="37"/>
      <c r="H71" s="38"/>
      <c r="I71" s="85"/>
      <c r="J71" s="84"/>
    </row>
    <row r="72" spans="2:9" ht="20.25" customHeight="1">
      <c r="B72" s="37"/>
      <c r="C72" s="44" t="s">
        <v>14</v>
      </c>
      <c r="D72" s="37"/>
      <c r="E72" s="37"/>
      <c r="F72" s="37"/>
      <c r="G72" s="37"/>
      <c r="H72" s="38"/>
      <c r="I72" s="6"/>
    </row>
    <row r="73" spans="2:9" ht="20.25" customHeight="1">
      <c r="B73" s="37"/>
      <c r="C73" s="37"/>
      <c r="D73" s="37"/>
      <c r="E73" s="37"/>
      <c r="F73" s="37"/>
      <c r="G73" s="37"/>
      <c r="H73" s="38"/>
      <c r="I73" s="6"/>
    </row>
    <row r="74" spans="2:9" ht="20.25" customHeight="1">
      <c r="B74" s="37"/>
      <c r="C74" s="44" t="s">
        <v>15</v>
      </c>
      <c r="D74" s="37"/>
      <c r="E74" s="37"/>
      <c r="F74" s="37"/>
      <c r="G74" s="37"/>
      <c r="H74" s="38"/>
      <c r="I74" s="6"/>
    </row>
    <row r="75" spans="2:9" ht="20.25" customHeight="1">
      <c r="B75" s="37"/>
      <c r="C75" s="37"/>
      <c r="D75" s="37"/>
      <c r="E75" s="37"/>
      <c r="F75" s="37"/>
      <c r="G75" s="37"/>
      <c r="H75" s="38"/>
      <c r="I75" s="6"/>
    </row>
    <row r="76" spans="2:9" ht="20.25" customHeight="1">
      <c r="B76" s="37"/>
      <c r="C76" s="36" t="s">
        <v>108</v>
      </c>
      <c r="D76" s="37" t="s">
        <v>11</v>
      </c>
      <c r="E76" s="53">
        <v>3.8</v>
      </c>
      <c r="F76" s="37">
        <v>525</v>
      </c>
      <c r="G76" s="37">
        <f t="shared" si="0"/>
        <v>421.05</v>
      </c>
      <c r="H76" s="38">
        <f>E76*G76</f>
        <v>1599.99</v>
      </c>
      <c r="I76" s="6"/>
    </row>
    <row r="77" spans="2:9" ht="20.25" customHeight="1">
      <c r="B77" s="37"/>
      <c r="C77" s="36" t="s">
        <v>47</v>
      </c>
      <c r="D77" s="37" t="s">
        <v>11</v>
      </c>
      <c r="E77" s="53">
        <v>3.8</v>
      </c>
      <c r="F77" s="37">
        <v>100</v>
      </c>
      <c r="G77" s="37">
        <f t="shared" si="0"/>
        <v>80.2</v>
      </c>
      <c r="H77" s="38">
        <f aca="true" t="shared" si="2" ref="H77:H117">E77*G77</f>
        <v>304.76</v>
      </c>
      <c r="I77" s="6"/>
    </row>
    <row r="78" spans="2:9" ht="20.25" customHeight="1">
      <c r="B78" s="37"/>
      <c r="C78" s="36" t="s">
        <v>42</v>
      </c>
      <c r="D78" s="37" t="s">
        <v>11</v>
      </c>
      <c r="E78" s="37">
        <v>17.1</v>
      </c>
      <c r="F78" s="37">
        <v>350</v>
      </c>
      <c r="G78" s="37">
        <f t="shared" si="0"/>
        <v>280.7</v>
      </c>
      <c r="H78" s="38">
        <f t="shared" si="2"/>
        <v>4799.97</v>
      </c>
      <c r="I78" s="6"/>
    </row>
    <row r="79" spans="2:9" ht="20.25" customHeight="1">
      <c r="B79" s="37"/>
      <c r="C79" s="36" t="s">
        <v>16</v>
      </c>
      <c r="D79" s="37" t="s">
        <v>11</v>
      </c>
      <c r="E79" s="37">
        <v>17.1</v>
      </c>
      <c r="F79" s="37">
        <v>250</v>
      </c>
      <c r="G79" s="37">
        <f t="shared" si="0"/>
        <v>200.5</v>
      </c>
      <c r="H79" s="38">
        <f t="shared" si="2"/>
        <v>3428.55</v>
      </c>
      <c r="I79" s="6"/>
    </row>
    <row r="80" spans="2:9" ht="20.25" customHeight="1">
      <c r="B80" s="37"/>
      <c r="C80" s="36" t="s">
        <v>63</v>
      </c>
      <c r="D80" s="37" t="s">
        <v>13</v>
      </c>
      <c r="E80" s="37">
        <v>33</v>
      </c>
      <c r="F80" s="37">
        <v>50</v>
      </c>
      <c r="G80" s="37">
        <f t="shared" si="0"/>
        <v>40.1</v>
      </c>
      <c r="H80" s="38">
        <f t="shared" si="2"/>
        <v>1323.3</v>
      </c>
      <c r="I80" s="6"/>
    </row>
    <row r="81" spans="2:9" ht="20.25" customHeight="1">
      <c r="B81" s="37"/>
      <c r="C81" s="36" t="s">
        <v>46</v>
      </c>
      <c r="D81" s="37" t="s">
        <v>11</v>
      </c>
      <c r="E81" s="37">
        <v>0</v>
      </c>
      <c r="F81" s="37">
        <v>450</v>
      </c>
      <c r="G81" s="37">
        <f t="shared" si="0"/>
        <v>360.90000000000003</v>
      </c>
      <c r="H81" s="38">
        <f t="shared" si="2"/>
        <v>0</v>
      </c>
      <c r="I81" s="6"/>
    </row>
    <row r="82" spans="2:9" ht="20.25" customHeight="1">
      <c r="B82" s="37"/>
      <c r="C82" s="36" t="s">
        <v>17</v>
      </c>
      <c r="D82" s="37" t="s">
        <v>11</v>
      </c>
      <c r="E82" s="37">
        <v>0</v>
      </c>
      <c r="F82" s="37">
        <v>350</v>
      </c>
      <c r="G82" s="37">
        <f t="shared" si="0"/>
        <v>280.7</v>
      </c>
      <c r="H82" s="38">
        <f t="shared" si="2"/>
        <v>0</v>
      </c>
      <c r="I82" s="6"/>
    </row>
    <row r="83" spans="2:9" ht="20.25" customHeight="1">
      <c r="B83" s="37"/>
      <c r="C83" s="36" t="s">
        <v>39</v>
      </c>
      <c r="D83" s="37" t="s">
        <v>11</v>
      </c>
      <c r="E83" s="37">
        <v>0</v>
      </c>
      <c r="F83" s="37">
        <v>200</v>
      </c>
      <c r="G83" s="37">
        <f t="shared" si="0"/>
        <v>160.4</v>
      </c>
      <c r="H83" s="38">
        <f t="shared" si="2"/>
        <v>0</v>
      </c>
      <c r="I83" s="6"/>
    </row>
    <row r="84" spans="2:9" ht="20.25" customHeight="1">
      <c r="B84" s="37"/>
      <c r="C84" s="36" t="s">
        <v>18</v>
      </c>
      <c r="D84" s="37" t="s">
        <v>11</v>
      </c>
      <c r="E84" s="37">
        <v>17.1</v>
      </c>
      <c r="F84" s="37">
        <v>200</v>
      </c>
      <c r="G84" s="37">
        <f t="shared" si="0"/>
        <v>160.4</v>
      </c>
      <c r="H84" s="38">
        <f t="shared" si="2"/>
        <v>2742.84</v>
      </c>
      <c r="I84" s="6"/>
    </row>
    <row r="85" spans="2:9" ht="20.25" customHeight="1">
      <c r="B85" s="37"/>
      <c r="C85" s="36" t="s">
        <v>21</v>
      </c>
      <c r="D85" s="37" t="s">
        <v>13</v>
      </c>
      <c r="E85" s="37">
        <v>0</v>
      </c>
      <c r="F85" s="37">
        <v>100</v>
      </c>
      <c r="G85" s="37">
        <f t="shared" si="0"/>
        <v>80.2</v>
      </c>
      <c r="H85" s="38">
        <f t="shared" si="2"/>
        <v>0</v>
      </c>
      <c r="I85" s="6"/>
    </row>
    <row r="86" spans="2:9" ht="20.25" customHeight="1">
      <c r="B86" s="37"/>
      <c r="C86" s="36" t="s">
        <v>66</v>
      </c>
      <c r="D86" s="37" t="s">
        <v>11</v>
      </c>
      <c r="E86" s="37">
        <v>17.1</v>
      </c>
      <c r="F86" s="37">
        <v>60</v>
      </c>
      <c r="G86" s="37">
        <f t="shared" si="0"/>
        <v>48.120000000000005</v>
      </c>
      <c r="H86" s="38">
        <f t="shared" si="2"/>
        <v>822.8520000000002</v>
      </c>
      <c r="I86" s="6"/>
    </row>
    <row r="87" spans="2:9" ht="20.25" customHeight="1">
      <c r="B87" s="37"/>
      <c r="C87" s="36" t="s">
        <v>67</v>
      </c>
      <c r="D87" s="37" t="s">
        <v>11</v>
      </c>
      <c r="E87" s="37">
        <v>0</v>
      </c>
      <c r="F87" s="37">
        <v>60</v>
      </c>
      <c r="G87" s="37">
        <f aca="true" t="shared" si="3" ref="G87:G147">F87*0.802</f>
        <v>48.120000000000005</v>
      </c>
      <c r="H87" s="38">
        <f t="shared" si="2"/>
        <v>0</v>
      </c>
      <c r="I87" s="6"/>
    </row>
    <row r="88" spans="2:9" ht="20.25" customHeight="1">
      <c r="B88" s="37"/>
      <c r="C88" s="36" t="s">
        <v>68</v>
      </c>
      <c r="D88" s="37" t="s">
        <v>11</v>
      </c>
      <c r="E88" s="35">
        <f>17.1+3.8</f>
        <v>20.900000000000002</v>
      </c>
      <c r="F88" s="37">
        <v>50</v>
      </c>
      <c r="G88" s="37">
        <f t="shared" si="3"/>
        <v>40.1</v>
      </c>
      <c r="H88" s="38">
        <f t="shared" si="2"/>
        <v>838.0900000000001</v>
      </c>
      <c r="I88" s="6"/>
    </row>
    <row r="89" spans="2:9" ht="20.25" customHeight="1">
      <c r="B89" s="37"/>
      <c r="C89" s="36"/>
      <c r="D89" s="37"/>
      <c r="E89" s="37"/>
      <c r="F89" s="37"/>
      <c r="G89" s="37">
        <f t="shared" si="3"/>
        <v>0</v>
      </c>
      <c r="H89" s="38">
        <f t="shared" si="2"/>
        <v>0</v>
      </c>
      <c r="I89" s="6"/>
    </row>
    <row r="90" spans="2:9" s="97" customFormat="1" ht="20.25" customHeight="1">
      <c r="B90" s="83"/>
      <c r="C90" s="94" t="s">
        <v>97</v>
      </c>
      <c r="D90" s="83" t="s">
        <v>13</v>
      </c>
      <c r="E90" s="83">
        <v>0</v>
      </c>
      <c r="F90" s="83">
        <v>670</v>
      </c>
      <c r="G90" s="37">
        <f t="shared" si="3"/>
        <v>537.34</v>
      </c>
      <c r="H90" s="38">
        <f t="shared" si="2"/>
        <v>0</v>
      </c>
      <c r="I90" s="86" t="s">
        <v>118</v>
      </c>
    </row>
    <row r="91" spans="2:9" ht="20.25" customHeight="1">
      <c r="B91" s="37"/>
      <c r="C91" s="36"/>
      <c r="D91" s="37"/>
      <c r="E91" s="37"/>
      <c r="F91" s="37"/>
      <c r="G91" s="37">
        <f t="shared" si="3"/>
        <v>0</v>
      </c>
      <c r="H91" s="38">
        <f t="shared" si="2"/>
        <v>0</v>
      </c>
      <c r="I91" s="6"/>
    </row>
    <row r="92" spans="2:9" ht="20.25" customHeight="1">
      <c r="B92" s="37"/>
      <c r="C92" s="44" t="s">
        <v>19</v>
      </c>
      <c r="D92" s="37"/>
      <c r="E92" s="37"/>
      <c r="F92" s="37"/>
      <c r="G92" s="37">
        <f t="shared" si="3"/>
        <v>0</v>
      </c>
      <c r="H92" s="38">
        <f t="shared" si="2"/>
        <v>0</v>
      </c>
      <c r="I92" s="6"/>
    </row>
    <row r="93" spans="2:9" ht="20.25" customHeight="1">
      <c r="B93" s="37"/>
      <c r="C93" s="36"/>
      <c r="D93" s="37"/>
      <c r="E93" s="37"/>
      <c r="F93" s="37"/>
      <c r="G93" s="37">
        <f t="shared" si="3"/>
        <v>0</v>
      </c>
      <c r="H93" s="38">
        <f t="shared" si="2"/>
        <v>0</v>
      </c>
      <c r="I93" s="6"/>
    </row>
    <row r="94" spans="2:9" ht="20.25" customHeight="1">
      <c r="B94" s="37"/>
      <c r="C94" s="36" t="s">
        <v>51</v>
      </c>
      <c r="D94" s="37" t="s">
        <v>12</v>
      </c>
      <c r="E94" s="37">
        <v>2</v>
      </c>
      <c r="F94" s="37">
        <v>275</v>
      </c>
      <c r="G94" s="37">
        <f t="shared" si="3"/>
        <v>220.55</v>
      </c>
      <c r="H94" s="38">
        <f t="shared" si="2"/>
        <v>441.1</v>
      </c>
      <c r="I94" s="6"/>
    </row>
    <row r="95" spans="2:9" ht="20.25" customHeight="1">
      <c r="B95" s="37"/>
      <c r="C95" s="36" t="s">
        <v>25</v>
      </c>
      <c r="D95" s="37" t="s">
        <v>12</v>
      </c>
      <c r="E95" s="37">
        <v>0</v>
      </c>
      <c r="F95" s="37">
        <v>670</v>
      </c>
      <c r="G95" s="37">
        <f t="shared" si="3"/>
        <v>537.34</v>
      </c>
      <c r="H95" s="38">
        <f t="shared" si="2"/>
        <v>0</v>
      </c>
      <c r="I95" s="6"/>
    </row>
    <row r="96" spans="2:9" ht="20.25" customHeight="1">
      <c r="B96" s="37"/>
      <c r="C96" s="36" t="s">
        <v>48</v>
      </c>
      <c r="D96" s="37" t="s">
        <v>13</v>
      </c>
      <c r="E96" s="37">
        <v>6</v>
      </c>
      <c r="F96" s="35">
        <v>400</v>
      </c>
      <c r="G96" s="37">
        <f t="shared" si="3"/>
        <v>320.8</v>
      </c>
      <c r="H96" s="38">
        <f t="shared" si="2"/>
        <v>1924.8000000000002</v>
      </c>
      <c r="I96" s="87" t="s">
        <v>116</v>
      </c>
    </row>
    <row r="97" spans="2:9" ht="20.25" customHeight="1">
      <c r="B97" s="37"/>
      <c r="C97" s="36" t="s">
        <v>49</v>
      </c>
      <c r="D97" s="37" t="s">
        <v>13</v>
      </c>
      <c r="E97" s="37">
        <v>0</v>
      </c>
      <c r="F97" s="37">
        <v>850</v>
      </c>
      <c r="G97" s="37">
        <f t="shared" si="3"/>
        <v>681.7</v>
      </c>
      <c r="H97" s="38">
        <f t="shared" si="2"/>
        <v>0</v>
      </c>
      <c r="I97" s="6"/>
    </row>
    <row r="98" spans="2:9" ht="20.25" customHeight="1">
      <c r="B98" s="37"/>
      <c r="C98" s="36" t="s">
        <v>45</v>
      </c>
      <c r="D98" s="37" t="s">
        <v>13</v>
      </c>
      <c r="E98" s="37">
        <v>15</v>
      </c>
      <c r="F98" s="37">
        <v>60</v>
      </c>
      <c r="G98" s="37">
        <f t="shared" si="3"/>
        <v>48.120000000000005</v>
      </c>
      <c r="H98" s="38">
        <f t="shared" si="2"/>
        <v>721.8000000000001</v>
      </c>
      <c r="I98" s="6"/>
    </row>
    <row r="99" spans="2:9" ht="20.25" customHeight="1">
      <c r="B99" s="37"/>
      <c r="C99" s="36" t="s">
        <v>50</v>
      </c>
      <c r="D99" s="37" t="s">
        <v>12</v>
      </c>
      <c r="E99" s="37">
        <v>2</v>
      </c>
      <c r="F99" s="37">
        <v>330</v>
      </c>
      <c r="G99" s="37">
        <f t="shared" si="3"/>
        <v>264.66</v>
      </c>
      <c r="H99" s="38">
        <f t="shared" si="2"/>
        <v>529.32</v>
      </c>
      <c r="I99" s="6"/>
    </row>
    <row r="100" spans="2:9" ht="20.25" customHeight="1">
      <c r="B100" s="37"/>
      <c r="C100" s="36" t="s">
        <v>65</v>
      </c>
      <c r="D100" s="37" t="s">
        <v>12</v>
      </c>
      <c r="E100" s="37">
        <v>1</v>
      </c>
      <c r="F100" s="37">
        <v>1500</v>
      </c>
      <c r="G100" s="37">
        <f t="shared" si="3"/>
        <v>1203</v>
      </c>
      <c r="H100" s="38">
        <f t="shared" si="2"/>
        <v>1203</v>
      </c>
      <c r="I100" s="6"/>
    </row>
    <row r="101" spans="2:9" ht="20.25" customHeight="1">
      <c r="B101" s="37"/>
      <c r="C101" s="36" t="s">
        <v>64</v>
      </c>
      <c r="D101" s="37" t="s">
        <v>12</v>
      </c>
      <c r="E101" s="37">
        <v>5</v>
      </c>
      <c r="F101" s="37">
        <v>430</v>
      </c>
      <c r="G101" s="37">
        <f t="shared" si="3"/>
        <v>344.86</v>
      </c>
      <c r="H101" s="38">
        <f t="shared" si="2"/>
        <v>1724.3000000000002</v>
      </c>
      <c r="I101" s="6"/>
    </row>
    <row r="102" spans="2:9" ht="20.25" customHeight="1">
      <c r="B102" s="37"/>
      <c r="C102" s="36"/>
      <c r="D102" s="37"/>
      <c r="E102" s="37"/>
      <c r="F102" s="37"/>
      <c r="G102" s="37">
        <f t="shared" si="3"/>
        <v>0</v>
      </c>
      <c r="H102" s="38">
        <f t="shared" si="2"/>
        <v>0</v>
      </c>
      <c r="I102" s="6"/>
    </row>
    <row r="103" spans="2:9" s="65" customFormat="1" ht="20.25" customHeight="1">
      <c r="B103" s="80"/>
      <c r="C103" s="81" t="s">
        <v>51</v>
      </c>
      <c r="D103" s="82" t="s">
        <v>12</v>
      </c>
      <c r="E103" s="88">
        <v>3</v>
      </c>
      <c r="F103" s="82">
        <v>275</v>
      </c>
      <c r="G103" s="37">
        <f t="shared" si="3"/>
        <v>220.55</v>
      </c>
      <c r="H103" s="38">
        <f t="shared" si="2"/>
        <v>661.6500000000001</v>
      </c>
      <c r="I103" s="86" t="s">
        <v>120</v>
      </c>
    </row>
    <row r="104" spans="2:9" s="65" customFormat="1" ht="20.25" customHeight="1">
      <c r="B104" s="80"/>
      <c r="C104" s="81" t="s">
        <v>48</v>
      </c>
      <c r="D104" s="82" t="s">
        <v>13</v>
      </c>
      <c r="E104" s="88">
        <v>3</v>
      </c>
      <c r="F104" s="88">
        <v>400</v>
      </c>
      <c r="G104" s="37">
        <f t="shared" si="3"/>
        <v>320.8</v>
      </c>
      <c r="H104" s="38">
        <f t="shared" si="2"/>
        <v>962.4000000000001</v>
      </c>
      <c r="I104" s="86" t="s">
        <v>120</v>
      </c>
    </row>
    <row r="105" spans="2:9" s="65" customFormat="1" ht="20.25" customHeight="1">
      <c r="B105" s="80"/>
      <c r="C105" s="81" t="s">
        <v>45</v>
      </c>
      <c r="D105" s="82" t="s">
        <v>13</v>
      </c>
      <c r="E105" s="88">
        <v>6</v>
      </c>
      <c r="F105" s="82">
        <v>60</v>
      </c>
      <c r="G105" s="37">
        <f t="shared" si="3"/>
        <v>48.120000000000005</v>
      </c>
      <c r="H105" s="38">
        <f t="shared" si="2"/>
        <v>288.72</v>
      </c>
      <c r="I105" s="86" t="s">
        <v>120</v>
      </c>
    </row>
    <row r="106" spans="2:9" s="65" customFormat="1" ht="20.25" customHeight="1">
      <c r="B106" s="80"/>
      <c r="C106" s="81" t="s">
        <v>50</v>
      </c>
      <c r="D106" s="82" t="s">
        <v>12</v>
      </c>
      <c r="E106" s="88">
        <v>3</v>
      </c>
      <c r="F106" s="82">
        <v>330</v>
      </c>
      <c r="G106" s="37">
        <f t="shared" si="3"/>
        <v>264.66</v>
      </c>
      <c r="H106" s="38">
        <f t="shared" si="2"/>
        <v>793.98</v>
      </c>
      <c r="I106" s="86" t="s">
        <v>120</v>
      </c>
    </row>
    <row r="107" spans="2:9" s="65" customFormat="1" ht="20.25" customHeight="1">
      <c r="B107" s="63"/>
      <c r="C107" s="60" t="s">
        <v>96</v>
      </c>
      <c r="D107" s="59">
        <v>1</v>
      </c>
      <c r="E107" s="59">
        <v>1</v>
      </c>
      <c r="F107" s="59">
        <v>650</v>
      </c>
      <c r="G107" s="37">
        <f t="shared" si="3"/>
        <v>521.3000000000001</v>
      </c>
      <c r="H107" s="38">
        <f t="shared" si="2"/>
        <v>521.3000000000001</v>
      </c>
      <c r="I107" s="64" t="s">
        <v>119</v>
      </c>
    </row>
    <row r="108" spans="2:10" s="65" customFormat="1" ht="20.25" customHeight="1">
      <c r="B108" s="63"/>
      <c r="C108" s="60" t="s">
        <v>64</v>
      </c>
      <c r="D108" s="59" t="s">
        <v>12</v>
      </c>
      <c r="E108" s="83">
        <v>1</v>
      </c>
      <c r="F108" s="59">
        <v>430</v>
      </c>
      <c r="G108" s="37">
        <f t="shared" si="3"/>
        <v>344.86</v>
      </c>
      <c r="H108" s="38">
        <f t="shared" si="2"/>
        <v>344.86</v>
      </c>
      <c r="I108" s="86" t="s">
        <v>120</v>
      </c>
      <c r="J108" s="65" t="s">
        <v>121</v>
      </c>
    </row>
    <row r="109" spans="2:9" s="65" customFormat="1" ht="20.25" customHeight="1">
      <c r="B109" s="63"/>
      <c r="C109" s="60" t="s">
        <v>45</v>
      </c>
      <c r="D109" s="59" t="s">
        <v>13</v>
      </c>
      <c r="E109" s="59">
        <v>5</v>
      </c>
      <c r="F109" s="59">
        <v>60</v>
      </c>
      <c r="G109" s="37">
        <f t="shared" si="3"/>
        <v>48.120000000000005</v>
      </c>
      <c r="H109" s="38">
        <f t="shared" si="2"/>
        <v>240.60000000000002</v>
      </c>
      <c r="I109" s="86" t="s">
        <v>120</v>
      </c>
    </row>
    <row r="110" spans="2:10" s="62" customFormat="1" ht="20.25" customHeight="1">
      <c r="B110" s="59"/>
      <c r="C110" s="60" t="s">
        <v>64</v>
      </c>
      <c r="D110" s="59" t="s">
        <v>12</v>
      </c>
      <c r="E110" s="83">
        <v>1</v>
      </c>
      <c r="F110" s="59">
        <v>430</v>
      </c>
      <c r="G110" s="37">
        <f t="shared" si="3"/>
        <v>344.86</v>
      </c>
      <c r="H110" s="38">
        <f t="shared" si="2"/>
        <v>344.86</v>
      </c>
      <c r="I110" s="86" t="s">
        <v>120</v>
      </c>
      <c r="J110" s="65" t="s">
        <v>122</v>
      </c>
    </row>
    <row r="111" spans="2:9" ht="20.25" customHeight="1">
      <c r="B111" s="37"/>
      <c r="C111" s="44" t="s">
        <v>20</v>
      </c>
      <c r="D111" s="37"/>
      <c r="E111" s="37"/>
      <c r="F111" s="37"/>
      <c r="G111" s="37"/>
      <c r="H111" s="38"/>
      <c r="I111" s="6"/>
    </row>
    <row r="112" spans="2:9" ht="20.25" customHeight="1">
      <c r="B112" s="37"/>
      <c r="C112" s="36" t="s">
        <v>22</v>
      </c>
      <c r="D112" s="37" t="s">
        <v>13</v>
      </c>
      <c r="E112" s="37">
        <v>5.2</v>
      </c>
      <c r="F112" s="37">
        <v>100</v>
      </c>
      <c r="G112" s="37">
        <f t="shared" si="3"/>
        <v>80.2</v>
      </c>
      <c r="H112" s="38">
        <f t="shared" si="2"/>
        <v>417.04</v>
      </c>
      <c r="I112" s="6"/>
    </row>
    <row r="113" spans="2:9" ht="20.25" customHeight="1">
      <c r="B113" s="37"/>
      <c r="C113" s="36" t="s">
        <v>44</v>
      </c>
      <c r="D113" s="37" t="s">
        <v>11</v>
      </c>
      <c r="E113" s="37">
        <v>3.8</v>
      </c>
      <c r="F113" s="37">
        <v>370</v>
      </c>
      <c r="G113" s="37">
        <f t="shared" si="3"/>
        <v>296.74</v>
      </c>
      <c r="H113" s="38">
        <f t="shared" si="2"/>
        <v>1127.612</v>
      </c>
      <c r="I113" s="6"/>
    </row>
    <row r="114" spans="2:9" ht="20.25" customHeight="1">
      <c r="B114" s="37"/>
      <c r="C114" s="36"/>
      <c r="D114" s="37"/>
      <c r="E114" s="37"/>
      <c r="F114" s="37"/>
      <c r="G114" s="37">
        <f t="shared" si="3"/>
        <v>0</v>
      </c>
      <c r="H114" s="38">
        <f t="shared" si="2"/>
        <v>0</v>
      </c>
      <c r="I114" s="6"/>
    </row>
    <row r="115" spans="2:9" ht="20.25" customHeight="1">
      <c r="B115" s="37"/>
      <c r="C115" s="44" t="s">
        <v>10</v>
      </c>
      <c r="D115" s="37"/>
      <c r="E115" s="37"/>
      <c r="F115" s="37"/>
      <c r="G115" s="37">
        <f t="shared" si="3"/>
        <v>0</v>
      </c>
      <c r="H115" s="38">
        <f t="shared" si="2"/>
        <v>0</v>
      </c>
      <c r="I115" s="6"/>
    </row>
    <row r="116" spans="2:9" ht="20.25" customHeight="1">
      <c r="B116" s="37"/>
      <c r="C116" s="36"/>
      <c r="D116" s="37"/>
      <c r="E116" s="37"/>
      <c r="F116" s="37"/>
      <c r="G116" s="37">
        <f t="shared" si="3"/>
        <v>0</v>
      </c>
      <c r="H116" s="38">
        <f t="shared" si="2"/>
        <v>0</v>
      </c>
      <c r="I116" s="6"/>
    </row>
    <row r="117" spans="2:9" ht="20.25" customHeight="1">
      <c r="B117" s="37"/>
      <c r="C117" s="36" t="s">
        <v>69</v>
      </c>
      <c r="D117" s="37" t="s">
        <v>23</v>
      </c>
      <c r="E117" s="37">
        <v>1</v>
      </c>
      <c r="F117" s="37">
        <v>500</v>
      </c>
      <c r="G117" s="37">
        <f t="shared" si="3"/>
        <v>401</v>
      </c>
      <c r="H117" s="38">
        <f t="shared" si="2"/>
        <v>401</v>
      </c>
      <c r="I117" s="6"/>
    </row>
    <row r="118" spans="2:9" ht="20.25" customHeight="1">
      <c r="B118" s="37"/>
      <c r="C118" s="36"/>
      <c r="D118" s="37"/>
      <c r="E118" s="37"/>
      <c r="F118" s="37"/>
      <c r="G118" s="37">
        <f t="shared" si="3"/>
        <v>0</v>
      </c>
      <c r="H118" s="38"/>
      <c r="I118" s="6"/>
    </row>
    <row r="119" spans="2:9" s="22" customFormat="1" ht="20.25" customHeight="1">
      <c r="B119" s="44"/>
      <c r="C119" s="36"/>
      <c r="D119" s="37"/>
      <c r="E119" s="37"/>
      <c r="F119" s="37"/>
      <c r="G119" s="37">
        <f t="shared" si="3"/>
        <v>0</v>
      </c>
      <c r="H119" s="54"/>
      <c r="I119" s="23"/>
    </row>
    <row r="120" spans="2:9" ht="20.25" customHeight="1">
      <c r="B120" s="35"/>
      <c r="C120" s="39" t="s">
        <v>24</v>
      </c>
      <c r="D120" s="40"/>
      <c r="E120" s="40"/>
      <c r="F120" s="40"/>
      <c r="G120" s="37">
        <f t="shared" si="3"/>
        <v>0</v>
      </c>
      <c r="H120" s="41">
        <f>SUM(H76:H119)</f>
        <v>28508.694000000003</v>
      </c>
      <c r="I120" s="6"/>
    </row>
    <row r="121" spans="2:9" ht="20.25" customHeight="1">
      <c r="B121" s="37"/>
      <c r="C121" s="36"/>
      <c r="D121" s="37"/>
      <c r="E121" s="37"/>
      <c r="F121" s="37"/>
      <c r="G121" s="37">
        <f t="shared" si="3"/>
        <v>0</v>
      </c>
      <c r="H121" s="38"/>
      <c r="I121" s="6"/>
    </row>
    <row r="122" spans="2:9" ht="20.25" customHeight="1">
      <c r="B122" s="37"/>
      <c r="C122" s="44" t="s">
        <v>70</v>
      </c>
      <c r="D122" s="44"/>
      <c r="E122" s="44"/>
      <c r="F122" s="44"/>
      <c r="G122" s="37">
        <f t="shared" si="3"/>
        <v>0</v>
      </c>
      <c r="H122" s="38"/>
      <c r="I122" s="6"/>
    </row>
    <row r="123" spans="2:9" ht="20.25" customHeight="1">
      <c r="B123" s="37"/>
      <c r="C123" s="44" t="s">
        <v>71</v>
      </c>
      <c r="D123" s="37"/>
      <c r="E123" s="37"/>
      <c r="F123" s="37"/>
      <c r="G123" s="37">
        <f t="shared" si="3"/>
        <v>0</v>
      </c>
      <c r="H123" s="38"/>
      <c r="I123" s="6"/>
    </row>
    <row r="124" spans="2:9" ht="20.25" customHeight="1">
      <c r="B124" s="37"/>
      <c r="C124" s="45"/>
      <c r="D124" s="37"/>
      <c r="E124" s="37"/>
      <c r="F124" s="37"/>
      <c r="G124" s="37">
        <f t="shared" si="3"/>
        <v>0</v>
      </c>
      <c r="H124" s="38"/>
      <c r="I124" s="6"/>
    </row>
    <row r="125" spans="2:9" ht="20.25" customHeight="1">
      <c r="B125" s="37"/>
      <c r="C125" s="44" t="s">
        <v>14</v>
      </c>
      <c r="D125" s="37"/>
      <c r="E125" s="37"/>
      <c r="F125" s="37"/>
      <c r="G125" s="37">
        <f t="shared" si="3"/>
        <v>0</v>
      </c>
      <c r="H125" s="38"/>
      <c r="I125" s="6"/>
    </row>
    <row r="126" spans="2:9" ht="20.25" customHeight="1">
      <c r="B126" s="37"/>
      <c r="C126" s="45"/>
      <c r="D126" s="37"/>
      <c r="E126" s="37"/>
      <c r="F126" s="37"/>
      <c r="G126" s="37">
        <f t="shared" si="3"/>
        <v>0</v>
      </c>
      <c r="H126" s="38"/>
      <c r="I126" s="6"/>
    </row>
    <row r="127" spans="2:9" ht="20.25" customHeight="1">
      <c r="B127" s="37"/>
      <c r="C127" s="44" t="s">
        <v>15</v>
      </c>
      <c r="D127" s="37"/>
      <c r="E127" s="37"/>
      <c r="F127" s="37"/>
      <c r="G127" s="37">
        <f t="shared" si="3"/>
        <v>0</v>
      </c>
      <c r="H127" s="38"/>
      <c r="I127" s="6"/>
    </row>
    <row r="128" spans="2:9" ht="20.25" customHeight="1">
      <c r="B128" s="37"/>
      <c r="C128" s="36"/>
      <c r="D128" s="37"/>
      <c r="E128" s="37"/>
      <c r="F128" s="37"/>
      <c r="G128" s="37">
        <f t="shared" si="3"/>
        <v>0</v>
      </c>
      <c r="H128" s="38"/>
      <c r="I128" s="6"/>
    </row>
    <row r="129" spans="2:9" ht="20.25" customHeight="1">
      <c r="B129" s="37"/>
      <c r="C129" s="36" t="s">
        <v>107</v>
      </c>
      <c r="D129" s="37" t="s">
        <v>11</v>
      </c>
      <c r="E129" s="53">
        <v>3.4</v>
      </c>
      <c r="F129" s="37">
        <v>525</v>
      </c>
      <c r="G129" s="37">
        <f t="shared" si="3"/>
        <v>421.05</v>
      </c>
      <c r="H129" s="38">
        <f>E129*G129</f>
        <v>1431.57</v>
      </c>
      <c r="I129" s="6"/>
    </row>
    <row r="130" spans="2:9" ht="20.25" customHeight="1">
      <c r="B130" s="37"/>
      <c r="C130" s="36" t="s">
        <v>47</v>
      </c>
      <c r="D130" s="37" t="s">
        <v>11</v>
      </c>
      <c r="E130" s="53">
        <v>0</v>
      </c>
      <c r="F130" s="37">
        <v>100</v>
      </c>
      <c r="G130" s="37">
        <f t="shared" si="3"/>
        <v>80.2</v>
      </c>
      <c r="H130" s="38">
        <f aca="true" t="shared" si="4" ref="H130:H188">E130*G130</f>
        <v>0</v>
      </c>
      <c r="I130" s="6"/>
    </row>
    <row r="131" spans="2:9" ht="20.25" customHeight="1">
      <c r="B131" s="37"/>
      <c r="C131" s="36" t="s">
        <v>42</v>
      </c>
      <c r="D131" s="37" t="s">
        <v>11</v>
      </c>
      <c r="E131" s="37">
        <v>20.7</v>
      </c>
      <c r="F131" s="37">
        <v>350</v>
      </c>
      <c r="G131" s="37">
        <f t="shared" si="3"/>
        <v>280.7</v>
      </c>
      <c r="H131" s="38">
        <f t="shared" si="4"/>
        <v>5810.49</v>
      </c>
      <c r="I131" s="6"/>
    </row>
    <row r="132" spans="2:9" ht="20.25" customHeight="1">
      <c r="B132" s="37"/>
      <c r="C132" s="36" t="s">
        <v>63</v>
      </c>
      <c r="D132" s="37" t="s">
        <v>13</v>
      </c>
      <c r="E132" s="37">
        <v>22.4</v>
      </c>
      <c r="F132" s="37">
        <v>50</v>
      </c>
      <c r="G132" s="37">
        <f t="shared" si="3"/>
        <v>40.1</v>
      </c>
      <c r="H132" s="38">
        <f t="shared" si="4"/>
        <v>898.24</v>
      </c>
      <c r="I132" s="6"/>
    </row>
    <row r="133" spans="2:9" ht="20.25" customHeight="1">
      <c r="B133" s="37"/>
      <c r="C133" s="36" t="s">
        <v>46</v>
      </c>
      <c r="D133" s="37" t="s">
        <v>11</v>
      </c>
      <c r="E133" s="37">
        <v>0</v>
      </c>
      <c r="F133" s="37">
        <v>450</v>
      </c>
      <c r="G133" s="37">
        <f t="shared" si="3"/>
        <v>360.90000000000003</v>
      </c>
      <c r="H133" s="38">
        <f t="shared" si="4"/>
        <v>0</v>
      </c>
      <c r="I133" s="6"/>
    </row>
    <row r="134" spans="2:9" ht="20.25" customHeight="1">
      <c r="B134" s="37"/>
      <c r="C134" s="36" t="s">
        <v>17</v>
      </c>
      <c r="D134" s="37" t="s">
        <v>11</v>
      </c>
      <c r="E134" s="37">
        <v>0</v>
      </c>
      <c r="F134" s="37">
        <v>350</v>
      </c>
      <c r="G134" s="37">
        <f t="shared" si="3"/>
        <v>280.7</v>
      </c>
      <c r="H134" s="38">
        <f t="shared" si="4"/>
        <v>0</v>
      </c>
      <c r="I134" s="6"/>
    </row>
    <row r="135" spans="2:9" ht="20.25" customHeight="1">
      <c r="B135" s="37"/>
      <c r="C135" s="36" t="s">
        <v>39</v>
      </c>
      <c r="D135" s="37" t="s">
        <v>11</v>
      </c>
      <c r="E135" s="37">
        <v>0</v>
      </c>
      <c r="F135" s="37">
        <v>200</v>
      </c>
      <c r="G135" s="37">
        <f t="shared" si="3"/>
        <v>160.4</v>
      </c>
      <c r="H135" s="38">
        <f t="shared" si="4"/>
        <v>0</v>
      </c>
      <c r="I135" s="6"/>
    </row>
    <row r="136" spans="2:9" ht="20.25" customHeight="1">
      <c r="B136" s="37"/>
      <c r="C136" s="36" t="s">
        <v>21</v>
      </c>
      <c r="D136" s="37" t="s">
        <v>13</v>
      </c>
      <c r="E136" s="37">
        <v>0</v>
      </c>
      <c r="F136" s="37">
        <v>100</v>
      </c>
      <c r="G136" s="37">
        <f t="shared" si="3"/>
        <v>80.2</v>
      </c>
      <c r="H136" s="38">
        <f t="shared" si="4"/>
        <v>0</v>
      </c>
      <c r="I136" s="6"/>
    </row>
    <row r="137" spans="2:9" ht="20.25" customHeight="1">
      <c r="B137" s="37"/>
      <c r="C137" s="36" t="s">
        <v>66</v>
      </c>
      <c r="D137" s="37" t="s">
        <v>11</v>
      </c>
      <c r="E137" s="37">
        <v>20.7</v>
      </c>
      <c r="F137" s="37">
        <v>60</v>
      </c>
      <c r="G137" s="37">
        <f t="shared" si="3"/>
        <v>48.120000000000005</v>
      </c>
      <c r="H137" s="38">
        <f t="shared" si="4"/>
        <v>996.0840000000001</v>
      </c>
      <c r="I137" s="6"/>
    </row>
    <row r="138" spans="2:9" ht="20.25" customHeight="1">
      <c r="B138" s="37"/>
      <c r="C138" s="36" t="s">
        <v>67</v>
      </c>
      <c r="D138" s="37" t="s">
        <v>11</v>
      </c>
      <c r="E138" s="37">
        <v>0</v>
      </c>
      <c r="F138" s="37">
        <v>60</v>
      </c>
      <c r="G138" s="37">
        <f t="shared" si="3"/>
        <v>48.120000000000005</v>
      </c>
      <c r="H138" s="38">
        <f t="shared" si="4"/>
        <v>0</v>
      </c>
      <c r="I138" s="6"/>
    </row>
    <row r="139" spans="2:9" ht="20.25" customHeight="1">
      <c r="B139" s="37"/>
      <c r="C139" s="36" t="s">
        <v>72</v>
      </c>
      <c r="D139" s="37" t="s">
        <v>11</v>
      </c>
      <c r="E139" s="35">
        <v>3.4</v>
      </c>
      <c r="F139" s="37">
        <v>50</v>
      </c>
      <c r="G139" s="37">
        <f t="shared" si="3"/>
        <v>40.1</v>
      </c>
      <c r="H139" s="38">
        <f t="shared" si="4"/>
        <v>136.34</v>
      </c>
      <c r="I139" s="6"/>
    </row>
    <row r="140" spans="2:9" ht="20.25" customHeight="1">
      <c r="B140" s="37"/>
      <c r="C140" s="36" t="s">
        <v>89</v>
      </c>
      <c r="D140" s="37" t="s">
        <v>11</v>
      </c>
      <c r="E140" s="37">
        <v>2</v>
      </c>
      <c r="F140" s="37">
        <v>500</v>
      </c>
      <c r="G140" s="37">
        <f t="shared" si="3"/>
        <v>401</v>
      </c>
      <c r="H140" s="38">
        <f t="shared" si="4"/>
        <v>802</v>
      </c>
      <c r="I140" s="6"/>
    </row>
    <row r="141" spans="2:9" ht="20.25" customHeight="1">
      <c r="B141" s="37"/>
      <c r="C141" s="36"/>
      <c r="D141" s="37"/>
      <c r="E141" s="37"/>
      <c r="F141" s="37"/>
      <c r="G141" s="37">
        <f t="shared" si="3"/>
        <v>0</v>
      </c>
      <c r="H141" s="38">
        <f t="shared" si="4"/>
        <v>0</v>
      </c>
      <c r="I141" s="6"/>
    </row>
    <row r="142" spans="2:9" s="62" customFormat="1" ht="20.25" customHeight="1">
      <c r="B142" s="59"/>
      <c r="C142" s="60" t="s">
        <v>93</v>
      </c>
      <c r="D142" s="59" t="s">
        <v>11</v>
      </c>
      <c r="E142" s="59">
        <v>1.5</v>
      </c>
      <c r="F142" s="59">
        <v>500</v>
      </c>
      <c r="G142" s="37">
        <f t="shared" si="3"/>
        <v>401</v>
      </c>
      <c r="H142" s="38">
        <f t="shared" si="4"/>
        <v>601.5</v>
      </c>
      <c r="I142" s="64" t="s">
        <v>119</v>
      </c>
    </row>
    <row r="143" spans="2:9" ht="20.25" customHeight="1">
      <c r="B143" s="37"/>
      <c r="C143" s="36"/>
      <c r="D143" s="37"/>
      <c r="E143" s="37"/>
      <c r="F143" s="37"/>
      <c r="G143" s="37">
        <f t="shared" si="3"/>
        <v>0</v>
      </c>
      <c r="H143" s="38">
        <f t="shared" si="4"/>
        <v>0</v>
      </c>
      <c r="I143" s="6"/>
    </row>
    <row r="144" spans="2:9" ht="20.25" customHeight="1">
      <c r="B144" s="37"/>
      <c r="C144" s="44" t="s">
        <v>26</v>
      </c>
      <c r="D144" s="37"/>
      <c r="E144" s="37"/>
      <c r="F144" s="37"/>
      <c r="G144" s="37">
        <f t="shared" si="3"/>
        <v>0</v>
      </c>
      <c r="H144" s="38">
        <f t="shared" si="4"/>
        <v>0</v>
      </c>
      <c r="I144" s="6"/>
    </row>
    <row r="145" spans="2:9" ht="20.25" customHeight="1">
      <c r="B145" s="37"/>
      <c r="C145" s="36"/>
      <c r="D145" s="37"/>
      <c r="E145" s="37"/>
      <c r="F145" s="37"/>
      <c r="G145" s="37">
        <f t="shared" si="3"/>
        <v>0</v>
      </c>
      <c r="H145" s="38">
        <f t="shared" si="4"/>
        <v>0</v>
      </c>
      <c r="I145" s="6"/>
    </row>
    <row r="146" spans="2:9" ht="20.25" customHeight="1">
      <c r="B146" s="37"/>
      <c r="C146" s="55" t="s">
        <v>80</v>
      </c>
      <c r="D146" s="37" t="s">
        <v>12</v>
      </c>
      <c r="E146" s="37">
        <v>2</v>
      </c>
      <c r="F146" s="37">
        <v>300</v>
      </c>
      <c r="G146" s="37">
        <f t="shared" si="3"/>
        <v>240.60000000000002</v>
      </c>
      <c r="H146" s="38">
        <f t="shared" si="4"/>
        <v>481.20000000000005</v>
      </c>
      <c r="I146" s="6"/>
    </row>
    <row r="147" spans="2:9" ht="20.25" customHeight="1">
      <c r="B147" s="37"/>
      <c r="C147" s="36" t="s">
        <v>74</v>
      </c>
      <c r="D147" s="37" t="s">
        <v>12</v>
      </c>
      <c r="E147" s="37">
        <v>0</v>
      </c>
      <c r="F147" s="37">
        <v>400</v>
      </c>
      <c r="G147" s="37">
        <f t="shared" si="3"/>
        <v>320.8</v>
      </c>
      <c r="H147" s="38">
        <f t="shared" si="4"/>
        <v>0</v>
      </c>
      <c r="I147" s="6"/>
    </row>
    <row r="148" spans="2:9" ht="20.25" customHeight="1">
      <c r="B148" s="37"/>
      <c r="C148" s="36" t="s">
        <v>27</v>
      </c>
      <c r="D148" s="37" t="s">
        <v>13</v>
      </c>
      <c r="E148" s="37">
        <v>17</v>
      </c>
      <c r="F148" s="37">
        <v>500</v>
      </c>
      <c r="G148" s="37">
        <f aca="true" t="shared" si="5" ref="G148:G211">F148*0.802</f>
        <v>401</v>
      </c>
      <c r="H148" s="38">
        <f t="shared" si="4"/>
        <v>6817</v>
      </c>
      <c r="I148" s="6"/>
    </row>
    <row r="149" spans="2:9" ht="20.25" customHeight="1">
      <c r="B149" s="37"/>
      <c r="C149" s="36" t="s">
        <v>28</v>
      </c>
      <c r="D149" s="37" t="s">
        <v>13</v>
      </c>
      <c r="E149" s="37">
        <v>4.5</v>
      </c>
      <c r="F149" s="37">
        <v>450</v>
      </c>
      <c r="G149" s="37">
        <f t="shared" si="5"/>
        <v>360.90000000000003</v>
      </c>
      <c r="H149" s="38">
        <f t="shared" si="4"/>
        <v>1624.0500000000002</v>
      </c>
      <c r="I149" s="6"/>
    </row>
    <row r="150" spans="2:9" ht="20.25" customHeight="1">
      <c r="B150" s="37"/>
      <c r="C150" s="36" t="s">
        <v>33</v>
      </c>
      <c r="D150" s="37" t="s">
        <v>12</v>
      </c>
      <c r="E150" s="37">
        <v>1</v>
      </c>
      <c r="F150" s="37">
        <v>2510</v>
      </c>
      <c r="G150" s="37">
        <f t="shared" si="5"/>
        <v>2013.0200000000002</v>
      </c>
      <c r="H150" s="38">
        <f t="shared" si="4"/>
        <v>2013.0200000000002</v>
      </c>
      <c r="I150" s="6"/>
    </row>
    <row r="151" spans="2:9" ht="20.25" customHeight="1">
      <c r="B151" s="37"/>
      <c r="C151" s="36" t="s">
        <v>76</v>
      </c>
      <c r="D151" s="37" t="s">
        <v>12</v>
      </c>
      <c r="E151" s="37">
        <v>0</v>
      </c>
      <c r="F151" s="37">
        <v>600</v>
      </c>
      <c r="G151" s="37">
        <f t="shared" si="5"/>
        <v>481.20000000000005</v>
      </c>
      <c r="H151" s="38">
        <f t="shared" si="4"/>
        <v>0</v>
      </c>
      <c r="I151" s="26" t="s">
        <v>81</v>
      </c>
    </row>
    <row r="152" spans="2:9" ht="20.25" customHeight="1">
      <c r="B152" s="37"/>
      <c r="C152" s="36" t="s">
        <v>30</v>
      </c>
      <c r="D152" s="37" t="s">
        <v>12</v>
      </c>
      <c r="E152" s="37">
        <v>1</v>
      </c>
      <c r="F152" s="37">
        <v>850</v>
      </c>
      <c r="G152" s="37">
        <f t="shared" si="5"/>
        <v>681.7</v>
      </c>
      <c r="H152" s="38">
        <f t="shared" si="4"/>
        <v>681.7</v>
      </c>
      <c r="I152" s="6"/>
    </row>
    <row r="153" spans="2:9" ht="20.25" customHeight="1">
      <c r="B153" s="37"/>
      <c r="C153" s="36" t="s">
        <v>31</v>
      </c>
      <c r="D153" s="37" t="s">
        <v>12</v>
      </c>
      <c r="E153" s="37">
        <v>0</v>
      </c>
      <c r="F153" s="37">
        <v>700</v>
      </c>
      <c r="G153" s="37">
        <f t="shared" si="5"/>
        <v>561.4</v>
      </c>
      <c r="H153" s="38">
        <f t="shared" si="4"/>
        <v>0</v>
      </c>
      <c r="I153" s="6"/>
    </row>
    <row r="154" spans="2:9" ht="20.25" customHeight="1">
      <c r="B154" s="37"/>
      <c r="C154" s="36" t="s">
        <v>32</v>
      </c>
      <c r="D154" s="37" t="s">
        <v>12</v>
      </c>
      <c r="E154" s="37">
        <v>1</v>
      </c>
      <c r="F154" s="37">
        <v>340</v>
      </c>
      <c r="G154" s="37">
        <f t="shared" si="5"/>
        <v>272.68</v>
      </c>
      <c r="H154" s="38">
        <f t="shared" si="4"/>
        <v>272.68</v>
      </c>
      <c r="I154" s="6"/>
    </row>
    <row r="155" spans="2:9" ht="20.25" customHeight="1">
      <c r="B155" s="37"/>
      <c r="C155" s="36" t="s">
        <v>77</v>
      </c>
      <c r="D155" s="37" t="s">
        <v>12</v>
      </c>
      <c r="E155" s="37">
        <v>2</v>
      </c>
      <c r="F155" s="37">
        <v>550</v>
      </c>
      <c r="G155" s="37">
        <f t="shared" si="5"/>
        <v>441.1</v>
      </c>
      <c r="H155" s="38">
        <f t="shared" si="4"/>
        <v>882.2</v>
      </c>
      <c r="I155" s="6"/>
    </row>
    <row r="156" spans="2:9" ht="20.25" customHeight="1">
      <c r="B156" s="37"/>
      <c r="C156" s="36" t="s">
        <v>78</v>
      </c>
      <c r="D156" s="37" t="s">
        <v>12</v>
      </c>
      <c r="E156" s="37">
        <v>0</v>
      </c>
      <c r="F156" s="37">
        <v>750</v>
      </c>
      <c r="G156" s="37">
        <f t="shared" si="5"/>
        <v>601.5</v>
      </c>
      <c r="H156" s="38">
        <f t="shared" si="4"/>
        <v>0</v>
      </c>
      <c r="I156" s="26"/>
    </row>
    <row r="157" spans="2:9" ht="20.25" customHeight="1">
      <c r="B157" s="37"/>
      <c r="C157" s="36" t="s">
        <v>79</v>
      </c>
      <c r="D157" s="37" t="s">
        <v>12</v>
      </c>
      <c r="E157" s="37">
        <v>1</v>
      </c>
      <c r="F157" s="37">
        <v>1500</v>
      </c>
      <c r="G157" s="37">
        <f t="shared" si="5"/>
        <v>1203</v>
      </c>
      <c r="H157" s="38">
        <f t="shared" si="4"/>
        <v>1203</v>
      </c>
      <c r="I157" s="6"/>
    </row>
    <row r="158" spans="2:9" ht="20.25" customHeight="1">
      <c r="B158" s="37"/>
      <c r="C158" s="36" t="s">
        <v>34</v>
      </c>
      <c r="D158" s="37" t="s">
        <v>13</v>
      </c>
      <c r="E158" s="37">
        <v>6</v>
      </c>
      <c r="F158" s="37">
        <v>800</v>
      </c>
      <c r="G158" s="37">
        <f t="shared" si="5"/>
        <v>641.6</v>
      </c>
      <c r="H158" s="38">
        <f t="shared" si="4"/>
        <v>3849.6000000000004</v>
      </c>
      <c r="I158" s="6"/>
    </row>
    <row r="159" spans="2:9" ht="20.25" customHeight="1">
      <c r="B159" s="37"/>
      <c r="C159" s="36" t="s">
        <v>82</v>
      </c>
      <c r="D159" s="37" t="s">
        <v>13</v>
      </c>
      <c r="E159" s="37">
        <v>5</v>
      </c>
      <c r="F159" s="37">
        <v>1250</v>
      </c>
      <c r="G159" s="37">
        <f t="shared" si="5"/>
        <v>1002.5000000000001</v>
      </c>
      <c r="H159" s="38">
        <f t="shared" si="4"/>
        <v>5012.500000000001</v>
      </c>
      <c r="I159" s="6"/>
    </row>
    <row r="160" spans="2:9" ht="20.25" customHeight="1">
      <c r="B160" s="37"/>
      <c r="C160" s="36"/>
      <c r="D160" s="37"/>
      <c r="E160" s="37"/>
      <c r="F160" s="37"/>
      <c r="G160" s="37">
        <f t="shared" si="5"/>
        <v>0</v>
      </c>
      <c r="H160" s="38">
        <f t="shared" si="4"/>
        <v>0</v>
      </c>
      <c r="I160" s="6"/>
    </row>
    <row r="161" spans="2:9" s="62" customFormat="1" ht="20.25" customHeight="1">
      <c r="B161" s="59"/>
      <c r="C161" s="60" t="s">
        <v>91</v>
      </c>
      <c r="D161" s="59" t="s">
        <v>12</v>
      </c>
      <c r="E161" s="59">
        <v>2</v>
      </c>
      <c r="F161" s="59">
        <v>1500</v>
      </c>
      <c r="G161" s="37">
        <f t="shared" si="5"/>
        <v>1203</v>
      </c>
      <c r="H161" s="38">
        <f t="shared" si="4"/>
        <v>2406</v>
      </c>
      <c r="I161" s="76"/>
    </row>
    <row r="162" spans="2:9" s="62" customFormat="1" ht="20.25" customHeight="1">
      <c r="B162" s="59"/>
      <c r="C162" s="60" t="s">
        <v>92</v>
      </c>
      <c r="D162" s="59" t="s">
        <v>12</v>
      </c>
      <c r="E162" s="59">
        <v>1</v>
      </c>
      <c r="F162" s="59">
        <v>5000</v>
      </c>
      <c r="G162" s="37">
        <f t="shared" si="5"/>
        <v>4010.0000000000005</v>
      </c>
      <c r="H162" s="38">
        <f t="shared" si="4"/>
        <v>4010.0000000000005</v>
      </c>
      <c r="I162" s="86" t="s">
        <v>130</v>
      </c>
    </row>
    <row r="163" spans="2:9" ht="20.25" customHeight="1">
      <c r="B163" s="37"/>
      <c r="C163" s="36"/>
      <c r="D163" s="37"/>
      <c r="E163" s="37"/>
      <c r="F163" s="37"/>
      <c r="G163" s="37">
        <f t="shared" si="5"/>
        <v>0</v>
      </c>
      <c r="H163" s="38">
        <f t="shared" si="4"/>
        <v>0</v>
      </c>
      <c r="I163" s="6"/>
    </row>
    <row r="164" spans="2:9" ht="20.25" customHeight="1">
      <c r="B164" s="37"/>
      <c r="C164" s="44" t="s">
        <v>35</v>
      </c>
      <c r="D164" s="37"/>
      <c r="E164" s="37"/>
      <c r="F164" s="37"/>
      <c r="G164" s="37">
        <f t="shared" si="5"/>
        <v>0</v>
      </c>
      <c r="H164" s="38">
        <f t="shared" si="4"/>
        <v>0</v>
      </c>
      <c r="I164" s="6"/>
    </row>
    <row r="165" spans="2:9" ht="20.25" customHeight="1">
      <c r="B165" s="37"/>
      <c r="C165" s="36"/>
      <c r="D165" s="37"/>
      <c r="E165" s="37"/>
      <c r="F165" s="37"/>
      <c r="G165" s="37">
        <f t="shared" si="5"/>
        <v>0</v>
      </c>
      <c r="H165" s="38">
        <f t="shared" si="4"/>
        <v>0</v>
      </c>
      <c r="I165" s="6"/>
    </row>
    <row r="166" spans="2:9" ht="20.25" customHeight="1">
      <c r="B166" s="37"/>
      <c r="C166" s="36" t="s">
        <v>36</v>
      </c>
      <c r="D166" s="37" t="s">
        <v>11</v>
      </c>
      <c r="E166" s="37">
        <v>20.7</v>
      </c>
      <c r="F166" s="37">
        <v>700</v>
      </c>
      <c r="G166" s="37">
        <f t="shared" si="5"/>
        <v>561.4</v>
      </c>
      <c r="H166" s="38">
        <f t="shared" si="4"/>
        <v>11620.98</v>
      </c>
      <c r="I166" s="6"/>
    </row>
    <row r="167" spans="2:9" ht="20.25" customHeight="1">
      <c r="B167" s="37"/>
      <c r="C167" s="36" t="s">
        <v>29</v>
      </c>
      <c r="D167" s="37" t="s">
        <v>11</v>
      </c>
      <c r="E167" s="37">
        <v>3.4</v>
      </c>
      <c r="F167" s="37">
        <v>650</v>
      </c>
      <c r="G167" s="37">
        <f t="shared" si="5"/>
        <v>521.3000000000001</v>
      </c>
      <c r="H167" s="38">
        <f t="shared" si="4"/>
        <v>1772.42</v>
      </c>
      <c r="I167" s="6"/>
    </row>
    <row r="168" spans="2:9" ht="20.25" customHeight="1">
      <c r="B168" s="37"/>
      <c r="C168" s="36" t="s">
        <v>37</v>
      </c>
      <c r="D168" s="37" t="s">
        <v>11</v>
      </c>
      <c r="E168" s="37">
        <v>20.7</v>
      </c>
      <c r="F168" s="37">
        <v>50</v>
      </c>
      <c r="G168" s="37">
        <f t="shared" si="5"/>
        <v>40.1</v>
      </c>
      <c r="H168" s="38">
        <f t="shared" si="4"/>
        <v>830.07</v>
      </c>
      <c r="I168" s="6"/>
    </row>
    <row r="169" spans="2:9" ht="20.25" customHeight="1">
      <c r="B169" s="37"/>
      <c r="C169" s="36" t="s">
        <v>83</v>
      </c>
      <c r="D169" s="37" t="s">
        <v>12</v>
      </c>
      <c r="E169" s="37">
        <v>2</v>
      </c>
      <c r="F169" s="37">
        <v>150</v>
      </c>
      <c r="G169" s="37">
        <f t="shared" si="5"/>
        <v>120.30000000000001</v>
      </c>
      <c r="H169" s="38">
        <f t="shared" si="4"/>
        <v>240.60000000000002</v>
      </c>
      <c r="I169" s="6"/>
    </row>
    <row r="170" spans="2:9" ht="20.25" customHeight="1">
      <c r="B170" s="37"/>
      <c r="C170" s="36"/>
      <c r="D170" s="37"/>
      <c r="E170" s="37"/>
      <c r="F170" s="37"/>
      <c r="G170" s="37">
        <f t="shared" si="5"/>
        <v>0</v>
      </c>
      <c r="H170" s="38">
        <f t="shared" si="4"/>
        <v>0</v>
      </c>
      <c r="I170" s="6"/>
    </row>
    <row r="171" spans="2:9" s="95" customFormat="1" ht="20.25" customHeight="1">
      <c r="B171" s="93"/>
      <c r="C171" s="94" t="s">
        <v>98</v>
      </c>
      <c r="D171" s="83" t="s">
        <v>11</v>
      </c>
      <c r="E171" s="83">
        <v>0</v>
      </c>
      <c r="F171" s="83">
        <v>900</v>
      </c>
      <c r="G171" s="37">
        <f t="shared" si="5"/>
        <v>721.8000000000001</v>
      </c>
      <c r="H171" s="38">
        <f t="shared" si="4"/>
        <v>0</v>
      </c>
      <c r="I171" s="86" t="s">
        <v>123</v>
      </c>
    </row>
    <row r="172" spans="2:9" ht="20.25" customHeight="1">
      <c r="B172" s="37"/>
      <c r="C172" s="36"/>
      <c r="D172" s="37"/>
      <c r="E172" s="37"/>
      <c r="F172" s="37"/>
      <c r="G172" s="37">
        <f t="shared" si="5"/>
        <v>0</v>
      </c>
      <c r="H172" s="38">
        <f t="shared" si="4"/>
        <v>0</v>
      </c>
      <c r="I172" s="6"/>
    </row>
    <row r="173" spans="2:9" ht="20.25" customHeight="1">
      <c r="B173" s="37"/>
      <c r="C173" s="44" t="s">
        <v>20</v>
      </c>
      <c r="D173" s="37"/>
      <c r="E173" s="37"/>
      <c r="F173" s="37"/>
      <c r="G173" s="37">
        <f t="shared" si="5"/>
        <v>0</v>
      </c>
      <c r="H173" s="38">
        <f t="shared" si="4"/>
        <v>0</v>
      </c>
      <c r="I173" s="6"/>
    </row>
    <row r="174" spans="2:9" ht="20.25" customHeight="1">
      <c r="B174" s="37"/>
      <c r="C174" s="36"/>
      <c r="D174" s="37"/>
      <c r="E174" s="37"/>
      <c r="F174" s="37"/>
      <c r="G174" s="37">
        <f t="shared" si="5"/>
        <v>0</v>
      </c>
      <c r="H174" s="38">
        <f t="shared" si="4"/>
        <v>0</v>
      </c>
      <c r="I174" s="6"/>
    </row>
    <row r="175" spans="2:9" ht="20.25" customHeight="1">
      <c r="B175" s="37"/>
      <c r="C175" s="36" t="s">
        <v>43</v>
      </c>
      <c r="D175" s="37" t="s">
        <v>23</v>
      </c>
      <c r="E175" s="37">
        <v>1</v>
      </c>
      <c r="F175" s="46">
        <v>5500</v>
      </c>
      <c r="G175" s="37">
        <f t="shared" si="5"/>
        <v>4411</v>
      </c>
      <c r="H175" s="38">
        <f t="shared" si="4"/>
        <v>4411</v>
      </c>
      <c r="I175" s="86" t="s">
        <v>124</v>
      </c>
    </row>
    <row r="176" spans="2:9" ht="20.25" customHeight="1">
      <c r="B176" s="37"/>
      <c r="C176" s="36"/>
      <c r="D176" s="37"/>
      <c r="E176" s="37"/>
      <c r="F176" s="37"/>
      <c r="G176" s="37">
        <f t="shared" si="5"/>
        <v>0</v>
      </c>
      <c r="H176" s="38">
        <f t="shared" si="4"/>
        <v>0</v>
      </c>
      <c r="I176" s="6"/>
    </row>
    <row r="177" spans="2:9" ht="20.25" customHeight="1">
      <c r="B177" s="37"/>
      <c r="C177" s="44" t="s">
        <v>38</v>
      </c>
      <c r="D177" s="37"/>
      <c r="E177" s="37"/>
      <c r="F177" s="37"/>
      <c r="G177" s="37">
        <f t="shared" si="5"/>
        <v>0</v>
      </c>
      <c r="H177" s="38">
        <f t="shared" si="4"/>
        <v>0</v>
      </c>
      <c r="I177" s="6"/>
    </row>
    <row r="178" spans="2:9" ht="20.25" customHeight="1">
      <c r="B178" s="37"/>
      <c r="C178" s="36"/>
      <c r="D178" s="37"/>
      <c r="E178" s="37"/>
      <c r="F178" s="37"/>
      <c r="G178" s="37">
        <f t="shared" si="5"/>
        <v>0</v>
      </c>
      <c r="H178" s="38">
        <f t="shared" si="4"/>
        <v>0</v>
      </c>
      <c r="I178" s="6"/>
    </row>
    <row r="179" spans="2:9" s="25" customFormat="1" ht="20.25" customHeight="1">
      <c r="B179" s="56"/>
      <c r="C179" s="36" t="s">
        <v>51</v>
      </c>
      <c r="D179" s="37" t="s">
        <v>12</v>
      </c>
      <c r="E179" s="37">
        <v>2</v>
      </c>
      <c r="F179" s="37">
        <v>275</v>
      </c>
      <c r="G179" s="37">
        <f t="shared" si="5"/>
        <v>220.55</v>
      </c>
      <c r="H179" s="38">
        <f t="shared" si="4"/>
        <v>441.1</v>
      </c>
      <c r="I179" s="24"/>
    </row>
    <row r="180" spans="2:9" s="25" customFormat="1" ht="20.25" customHeight="1">
      <c r="B180" s="56"/>
      <c r="C180" s="36" t="s">
        <v>25</v>
      </c>
      <c r="D180" s="37" t="s">
        <v>12</v>
      </c>
      <c r="E180" s="37">
        <v>0</v>
      </c>
      <c r="F180" s="37">
        <v>670</v>
      </c>
      <c r="G180" s="37">
        <f t="shared" si="5"/>
        <v>537.34</v>
      </c>
      <c r="H180" s="38">
        <f t="shared" si="4"/>
        <v>0</v>
      </c>
      <c r="I180" s="24"/>
    </row>
    <row r="181" spans="2:9" s="25" customFormat="1" ht="20.25" customHeight="1">
      <c r="B181" s="56"/>
      <c r="C181" s="36" t="s">
        <v>48</v>
      </c>
      <c r="D181" s="37" t="s">
        <v>13</v>
      </c>
      <c r="E181" s="37">
        <v>6</v>
      </c>
      <c r="F181" s="37">
        <v>600</v>
      </c>
      <c r="G181" s="37">
        <f t="shared" si="5"/>
        <v>481.20000000000005</v>
      </c>
      <c r="H181" s="38">
        <f t="shared" si="4"/>
        <v>2887.2000000000003</v>
      </c>
      <c r="I181" s="24"/>
    </row>
    <row r="182" spans="2:9" s="25" customFormat="1" ht="20.25" customHeight="1">
      <c r="B182" s="56"/>
      <c r="C182" s="36" t="s">
        <v>49</v>
      </c>
      <c r="D182" s="37" t="s">
        <v>13</v>
      </c>
      <c r="E182" s="37">
        <v>0</v>
      </c>
      <c r="F182" s="37">
        <v>850</v>
      </c>
      <c r="G182" s="37">
        <f t="shared" si="5"/>
        <v>681.7</v>
      </c>
      <c r="H182" s="38">
        <f t="shared" si="4"/>
        <v>0</v>
      </c>
      <c r="I182" s="24"/>
    </row>
    <row r="183" spans="2:9" s="25" customFormat="1" ht="20.25" customHeight="1">
      <c r="B183" s="56"/>
      <c r="C183" s="36" t="s">
        <v>45</v>
      </c>
      <c r="D183" s="37" t="s">
        <v>13</v>
      </c>
      <c r="E183" s="37">
        <v>5</v>
      </c>
      <c r="F183" s="37">
        <v>60</v>
      </c>
      <c r="G183" s="37">
        <f t="shared" si="5"/>
        <v>48.120000000000005</v>
      </c>
      <c r="H183" s="38">
        <f t="shared" si="4"/>
        <v>240.60000000000002</v>
      </c>
      <c r="I183" s="24"/>
    </row>
    <row r="184" spans="2:9" s="25" customFormat="1" ht="20.25" customHeight="1">
      <c r="B184" s="56"/>
      <c r="C184" s="36" t="s">
        <v>50</v>
      </c>
      <c r="D184" s="37" t="s">
        <v>12</v>
      </c>
      <c r="E184" s="37">
        <v>2</v>
      </c>
      <c r="F184" s="37">
        <v>330</v>
      </c>
      <c r="G184" s="37">
        <f t="shared" si="5"/>
        <v>264.66</v>
      </c>
      <c r="H184" s="38">
        <f t="shared" si="4"/>
        <v>529.32</v>
      </c>
      <c r="I184" s="24"/>
    </row>
    <row r="185" spans="2:9" s="25" customFormat="1" ht="20.25" customHeight="1">
      <c r="B185" s="56"/>
      <c r="C185" s="36"/>
      <c r="D185" s="37"/>
      <c r="E185" s="37"/>
      <c r="F185" s="37"/>
      <c r="G185" s="37">
        <f t="shared" si="5"/>
        <v>0</v>
      </c>
      <c r="H185" s="38">
        <f t="shared" si="4"/>
        <v>0</v>
      </c>
      <c r="I185" s="24"/>
    </row>
    <row r="186" spans="2:9" s="66" customFormat="1" ht="20.25" customHeight="1">
      <c r="B186" s="67"/>
      <c r="C186" s="60" t="s">
        <v>48</v>
      </c>
      <c r="D186" s="59" t="s">
        <v>13</v>
      </c>
      <c r="E186" s="59">
        <v>2</v>
      </c>
      <c r="F186" s="59">
        <v>600</v>
      </c>
      <c r="G186" s="37">
        <f t="shared" si="5"/>
        <v>481.20000000000005</v>
      </c>
      <c r="H186" s="38">
        <f t="shared" si="4"/>
        <v>962.4000000000001</v>
      </c>
      <c r="I186" s="64" t="s">
        <v>119</v>
      </c>
    </row>
    <row r="187" spans="2:9" s="66" customFormat="1" ht="20.25" customHeight="1">
      <c r="B187" s="67"/>
      <c r="C187" s="60" t="s">
        <v>45</v>
      </c>
      <c r="D187" s="59" t="s">
        <v>13</v>
      </c>
      <c r="E187" s="59">
        <v>5</v>
      </c>
      <c r="F187" s="59">
        <v>60</v>
      </c>
      <c r="G187" s="37">
        <f t="shared" si="5"/>
        <v>48.120000000000005</v>
      </c>
      <c r="H187" s="38">
        <f t="shared" si="4"/>
        <v>240.60000000000002</v>
      </c>
      <c r="I187" s="64" t="s">
        <v>119</v>
      </c>
    </row>
    <row r="188" spans="2:9" s="66" customFormat="1" ht="20.25" customHeight="1">
      <c r="B188" s="67"/>
      <c r="C188" s="60" t="s">
        <v>109</v>
      </c>
      <c r="D188" s="59" t="s">
        <v>12</v>
      </c>
      <c r="E188" s="59">
        <v>1</v>
      </c>
      <c r="F188" s="59">
        <v>500</v>
      </c>
      <c r="G188" s="37">
        <f t="shared" si="5"/>
        <v>401</v>
      </c>
      <c r="H188" s="38">
        <f t="shared" si="4"/>
        <v>401</v>
      </c>
      <c r="I188" s="64" t="s">
        <v>119</v>
      </c>
    </row>
    <row r="189" spans="2:9" ht="20.25" customHeight="1">
      <c r="B189" s="37"/>
      <c r="C189" s="36"/>
      <c r="D189" s="37"/>
      <c r="E189" s="37"/>
      <c r="F189" s="37"/>
      <c r="G189" s="37">
        <f t="shared" si="5"/>
        <v>0</v>
      </c>
      <c r="H189" s="38"/>
      <c r="I189" s="6"/>
    </row>
    <row r="190" spans="2:9" ht="20.25" customHeight="1">
      <c r="B190" s="37"/>
      <c r="C190" s="44" t="s">
        <v>84</v>
      </c>
      <c r="D190" s="37"/>
      <c r="E190" s="37"/>
      <c r="F190" s="37"/>
      <c r="G190" s="37">
        <f t="shared" si="5"/>
        <v>0</v>
      </c>
      <c r="H190" s="38"/>
      <c r="I190" s="6"/>
    </row>
    <row r="191" spans="2:9" s="22" customFormat="1" ht="20.25" customHeight="1">
      <c r="B191" s="44"/>
      <c r="C191" s="36"/>
      <c r="D191" s="37"/>
      <c r="E191" s="37"/>
      <c r="F191" s="37"/>
      <c r="G191" s="37">
        <f t="shared" si="5"/>
        <v>0</v>
      </c>
      <c r="H191" s="38"/>
      <c r="I191" s="23"/>
    </row>
    <row r="192" spans="2:9" s="21" customFormat="1" ht="20.25" customHeight="1">
      <c r="B192" s="40"/>
      <c r="C192" s="39" t="s">
        <v>24</v>
      </c>
      <c r="D192" s="40"/>
      <c r="E192" s="40"/>
      <c r="F192" s="40"/>
      <c r="G192" s="37">
        <f t="shared" si="5"/>
        <v>0</v>
      </c>
      <c r="H192" s="41">
        <f>SUM(H128:H191)</f>
        <v>64506.463999999985</v>
      </c>
      <c r="I192" s="20"/>
    </row>
    <row r="193" spans="2:9" ht="20.25" customHeight="1">
      <c r="B193" s="37"/>
      <c r="C193" s="36"/>
      <c r="D193" s="37"/>
      <c r="E193" s="37"/>
      <c r="F193" s="37"/>
      <c r="G193" s="37">
        <f t="shared" si="5"/>
        <v>0</v>
      </c>
      <c r="H193" s="38"/>
      <c r="I193" s="6"/>
    </row>
    <row r="194" spans="2:9" s="22" customFormat="1" ht="20.25" customHeight="1">
      <c r="B194" s="44"/>
      <c r="C194" s="44" t="s">
        <v>85</v>
      </c>
      <c r="D194" s="44"/>
      <c r="E194" s="44"/>
      <c r="F194" s="44"/>
      <c r="G194" s="37">
        <f t="shared" si="5"/>
        <v>0</v>
      </c>
      <c r="H194" s="54"/>
      <c r="I194" s="23"/>
    </row>
    <row r="195" spans="2:9" ht="20.25" customHeight="1">
      <c r="B195" s="37"/>
      <c r="C195" s="44" t="s">
        <v>88</v>
      </c>
      <c r="D195" s="37"/>
      <c r="E195" s="37"/>
      <c r="F195" s="37"/>
      <c r="G195" s="37">
        <f t="shared" si="5"/>
        <v>0</v>
      </c>
      <c r="H195" s="38"/>
      <c r="I195" s="6"/>
    </row>
    <row r="196" spans="2:9" ht="20.25" customHeight="1">
      <c r="B196" s="37"/>
      <c r="C196" s="45"/>
      <c r="D196" s="37"/>
      <c r="E196" s="37"/>
      <c r="F196" s="37"/>
      <c r="G196" s="37">
        <f t="shared" si="5"/>
        <v>0</v>
      </c>
      <c r="H196" s="38"/>
      <c r="I196" s="6"/>
    </row>
    <row r="197" spans="2:9" ht="20.25" customHeight="1">
      <c r="B197" s="37"/>
      <c r="C197" s="44" t="s">
        <v>15</v>
      </c>
      <c r="D197" s="37"/>
      <c r="E197" s="37"/>
      <c r="F197" s="37"/>
      <c r="G197" s="37">
        <f t="shared" si="5"/>
        <v>0</v>
      </c>
      <c r="H197" s="38"/>
      <c r="I197" s="6"/>
    </row>
    <row r="198" spans="2:9" ht="20.25" customHeight="1">
      <c r="B198" s="37"/>
      <c r="C198" s="37"/>
      <c r="D198" s="37"/>
      <c r="E198" s="37"/>
      <c r="F198" s="37"/>
      <c r="G198" s="37">
        <f t="shared" si="5"/>
        <v>0</v>
      </c>
      <c r="H198" s="38"/>
      <c r="I198" s="6"/>
    </row>
    <row r="199" spans="2:9" ht="20.25" customHeight="1">
      <c r="B199" s="37"/>
      <c r="C199" s="36" t="s">
        <v>107</v>
      </c>
      <c r="D199" s="37" t="s">
        <v>11</v>
      </c>
      <c r="E199" s="37">
        <v>12.9</v>
      </c>
      <c r="F199" s="37">
        <v>525</v>
      </c>
      <c r="G199" s="37">
        <f t="shared" si="5"/>
        <v>421.05</v>
      </c>
      <c r="H199" s="38">
        <f>E199*G199</f>
        <v>5431.545</v>
      </c>
      <c r="I199" s="6"/>
    </row>
    <row r="200" spans="2:9" ht="20.25" customHeight="1">
      <c r="B200" s="37"/>
      <c r="C200" s="36" t="s">
        <v>47</v>
      </c>
      <c r="D200" s="37" t="s">
        <v>11</v>
      </c>
      <c r="E200" s="37">
        <v>12.9</v>
      </c>
      <c r="F200" s="37">
        <v>100</v>
      </c>
      <c r="G200" s="37">
        <f t="shared" si="5"/>
        <v>80.2</v>
      </c>
      <c r="H200" s="38">
        <f aca="true" t="shared" si="6" ref="H200:H261">E200*G200</f>
        <v>1034.5800000000002</v>
      </c>
      <c r="I200" s="6"/>
    </row>
    <row r="201" spans="2:9" ht="20.25" customHeight="1">
      <c r="B201" s="37"/>
      <c r="C201" s="36" t="s">
        <v>63</v>
      </c>
      <c r="D201" s="37" t="s">
        <v>13</v>
      </c>
      <c r="E201" s="37">
        <v>48</v>
      </c>
      <c r="F201" s="37">
        <v>50</v>
      </c>
      <c r="G201" s="37">
        <f t="shared" si="5"/>
        <v>40.1</v>
      </c>
      <c r="H201" s="38">
        <f t="shared" si="6"/>
        <v>1924.8000000000002</v>
      </c>
      <c r="I201" s="6"/>
    </row>
    <row r="202" spans="2:9" ht="20.25" customHeight="1">
      <c r="B202" s="37"/>
      <c r="C202" s="36" t="s">
        <v>42</v>
      </c>
      <c r="D202" s="37" t="s">
        <v>11</v>
      </c>
      <c r="E202" s="37">
        <v>44</v>
      </c>
      <c r="F202" s="37">
        <v>350</v>
      </c>
      <c r="G202" s="37">
        <f t="shared" si="5"/>
        <v>280.7</v>
      </c>
      <c r="H202" s="38">
        <f t="shared" si="6"/>
        <v>12350.8</v>
      </c>
      <c r="I202" s="6"/>
    </row>
    <row r="203" spans="2:9" ht="20.25" customHeight="1">
      <c r="B203" s="37"/>
      <c r="C203" s="36" t="s">
        <v>16</v>
      </c>
      <c r="D203" s="37" t="s">
        <v>11</v>
      </c>
      <c r="E203" s="37">
        <v>44</v>
      </c>
      <c r="F203" s="37">
        <v>250</v>
      </c>
      <c r="G203" s="37">
        <f t="shared" si="5"/>
        <v>200.5</v>
      </c>
      <c r="H203" s="38">
        <f t="shared" si="6"/>
        <v>8822</v>
      </c>
      <c r="I203" s="6"/>
    </row>
    <row r="204" spans="2:9" ht="20.25" customHeight="1">
      <c r="B204" s="37"/>
      <c r="C204" s="36" t="s">
        <v>46</v>
      </c>
      <c r="D204" s="37" t="s">
        <v>11</v>
      </c>
      <c r="E204" s="37">
        <v>0</v>
      </c>
      <c r="F204" s="37">
        <v>450</v>
      </c>
      <c r="G204" s="37">
        <f t="shared" si="5"/>
        <v>360.90000000000003</v>
      </c>
      <c r="H204" s="38">
        <f t="shared" si="6"/>
        <v>0</v>
      </c>
      <c r="I204" s="6"/>
    </row>
    <row r="205" spans="2:9" ht="20.25" customHeight="1">
      <c r="B205" s="37"/>
      <c r="C205" s="36" t="s">
        <v>17</v>
      </c>
      <c r="D205" s="37" t="s">
        <v>11</v>
      </c>
      <c r="E205" s="37">
        <v>0</v>
      </c>
      <c r="F205" s="37">
        <v>350</v>
      </c>
      <c r="G205" s="37">
        <f t="shared" si="5"/>
        <v>280.7</v>
      </c>
      <c r="H205" s="38">
        <f t="shared" si="6"/>
        <v>0</v>
      </c>
      <c r="I205" s="6"/>
    </row>
    <row r="206" spans="2:9" ht="20.25" customHeight="1">
      <c r="B206" s="37"/>
      <c r="C206" s="36" t="s">
        <v>39</v>
      </c>
      <c r="D206" s="37" t="s">
        <v>11</v>
      </c>
      <c r="E206" s="37">
        <v>0</v>
      </c>
      <c r="F206" s="37">
        <v>200</v>
      </c>
      <c r="G206" s="37">
        <f t="shared" si="5"/>
        <v>160.4</v>
      </c>
      <c r="H206" s="38">
        <f t="shared" si="6"/>
        <v>0</v>
      </c>
      <c r="I206" s="6"/>
    </row>
    <row r="207" spans="2:9" ht="20.25" customHeight="1">
      <c r="B207" s="37"/>
      <c r="C207" s="36" t="s">
        <v>18</v>
      </c>
      <c r="D207" s="37" t="s">
        <v>11</v>
      </c>
      <c r="E207" s="37">
        <v>44</v>
      </c>
      <c r="F207" s="37">
        <v>200</v>
      </c>
      <c r="G207" s="37">
        <f t="shared" si="5"/>
        <v>160.4</v>
      </c>
      <c r="H207" s="38">
        <f t="shared" si="6"/>
        <v>7057.6</v>
      </c>
      <c r="I207" s="6"/>
    </row>
    <row r="208" spans="2:9" ht="20.25" customHeight="1">
      <c r="B208" s="37"/>
      <c r="C208" s="36" t="s">
        <v>21</v>
      </c>
      <c r="D208" s="37" t="s">
        <v>13</v>
      </c>
      <c r="E208" s="37">
        <v>0</v>
      </c>
      <c r="F208" s="37">
        <v>100</v>
      </c>
      <c r="G208" s="37">
        <f t="shared" si="5"/>
        <v>80.2</v>
      </c>
      <c r="H208" s="38">
        <f t="shared" si="6"/>
        <v>0</v>
      </c>
      <c r="I208" s="6"/>
    </row>
    <row r="209" spans="2:9" ht="20.25" customHeight="1">
      <c r="B209" s="37"/>
      <c r="C209" s="36" t="s">
        <v>66</v>
      </c>
      <c r="D209" s="37" t="s">
        <v>11</v>
      </c>
      <c r="E209" s="37">
        <v>44</v>
      </c>
      <c r="F209" s="37">
        <v>60</v>
      </c>
      <c r="G209" s="37">
        <f t="shared" si="5"/>
        <v>48.120000000000005</v>
      </c>
      <c r="H209" s="38">
        <f t="shared" si="6"/>
        <v>2117.28</v>
      </c>
      <c r="I209" s="6"/>
    </row>
    <row r="210" spans="2:9" ht="20.25" customHeight="1">
      <c r="B210" s="37"/>
      <c r="C210" s="36" t="s">
        <v>67</v>
      </c>
      <c r="D210" s="37" t="s">
        <v>11</v>
      </c>
      <c r="E210" s="37">
        <v>0</v>
      </c>
      <c r="F210" s="37">
        <v>60</v>
      </c>
      <c r="G210" s="37">
        <f t="shared" si="5"/>
        <v>48.120000000000005</v>
      </c>
      <c r="H210" s="38">
        <f t="shared" si="6"/>
        <v>0</v>
      </c>
      <c r="I210" s="6"/>
    </row>
    <row r="211" spans="2:9" ht="20.25" customHeight="1">
      <c r="B211" s="37"/>
      <c r="C211" s="36" t="s">
        <v>68</v>
      </c>
      <c r="D211" s="37" t="s">
        <v>11</v>
      </c>
      <c r="E211" s="35">
        <f>44+12.9</f>
        <v>56.9</v>
      </c>
      <c r="F211" s="37">
        <v>50</v>
      </c>
      <c r="G211" s="37">
        <f t="shared" si="5"/>
        <v>40.1</v>
      </c>
      <c r="H211" s="38">
        <f t="shared" si="6"/>
        <v>2281.69</v>
      </c>
      <c r="I211" s="6"/>
    </row>
    <row r="212" spans="2:9" ht="20.25" customHeight="1">
      <c r="B212" s="37"/>
      <c r="C212" s="36" t="s">
        <v>87</v>
      </c>
      <c r="D212" s="37" t="s">
        <v>11</v>
      </c>
      <c r="E212" s="37">
        <v>2.8</v>
      </c>
      <c r="F212" s="37">
        <v>670</v>
      </c>
      <c r="G212" s="37">
        <f aca="true" t="shared" si="7" ref="G212:G275">F212*0.802</f>
        <v>537.34</v>
      </c>
      <c r="H212" s="38">
        <f t="shared" si="6"/>
        <v>1504.552</v>
      </c>
      <c r="I212" s="29"/>
    </row>
    <row r="213" spans="2:9" ht="20.25" customHeight="1">
      <c r="B213" s="37"/>
      <c r="C213" s="36" t="s">
        <v>73</v>
      </c>
      <c r="D213" s="37" t="s">
        <v>11</v>
      </c>
      <c r="E213" s="37">
        <v>2</v>
      </c>
      <c r="F213" s="37">
        <v>500</v>
      </c>
      <c r="G213" s="37">
        <f t="shared" si="7"/>
        <v>401</v>
      </c>
      <c r="H213" s="38">
        <f t="shared" si="6"/>
        <v>802</v>
      </c>
      <c r="I213" s="6"/>
    </row>
    <row r="214" spans="2:9" ht="20.25" customHeight="1">
      <c r="B214" s="37"/>
      <c r="C214" s="36"/>
      <c r="D214" s="37"/>
      <c r="E214" s="37"/>
      <c r="F214" s="37"/>
      <c r="G214" s="37">
        <f t="shared" si="7"/>
        <v>0</v>
      </c>
      <c r="H214" s="38">
        <f t="shared" si="6"/>
        <v>0</v>
      </c>
      <c r="I214" s="6"/>
    </row>
    <row r="215" spans="2:9" ht="20.25" customHeight="1">
      <c r="B215" s="37"/>
      <c r="C215" s="44" t="s">
        <v>19</v>
      </c>
      <c r="D215" s="37"/>
      <c r="E215" s="37"/>
      <c r="F215" s="37"/>
      <c r="G215" s="37">
        <f t="shared" si="7"/>
        <v>0</v>
      </c>
      <c r="H215" s="38">
        <f t="shared" si="6"/>
        <v>0</v>
      </c>
      <c r="I215" s="6"/>
    </row>
    <row r="216" spans="2:9" ht="20.25" customHeight="1">
      <c r="B216" s="37"/>
      <c r="C216" s="36"/>
      <c r="D216" s="37"/>
      <c r="E216" s="37"/>
      <c r="F216" s="37"/>
      <c r="G216" s="37">
        <f t="shared" si="7"/>
        <v>0</v>
      </c>
      <c r="H216" s="38">
        <f t="shared" si="6"/>
        <v>0</v>
      </c>
      <c r="I216" s="6"/>
    </row>
    <row r="217" spans="2:9" ht="20.25" customHeight="1">
      <c r="B217" s="37"/>
      <c r="C217" s="36" t="s">
        <v>51</v>
      </c>
      <c r="D217" s="37" t="s">
        <v>12</v>
      </c>
      <c r="E217" s="37">
        <v>10</v>
      </c>
      <c r="F217" s="37">
        <v>275</v>
      </c>
      <c r="G217" s="37">
        <f t="shared" si="7"/>
        <v>220.55</v>
      </c>
      <c r="H217" s="38">
        <f t="shared" si="6"/>
        <v>2205.5</v>
      </c>
      <c r="I217" s="26" t="s">
        <v>86</v>
      </c>
    </row>
    <row r="218" spans="2:9" ht="20.25" customHeight="1">
      <c r="B218" s="37"/>
      <c r="C218" s="36" t="s">
        <v>25</v>
      </c>
      <c r="D218" s="37" t="s">
        <v>12</v>
      </c>
      <c r="E218" s="37">
        <v>0</v>
      </c>
      <c r="F218" s="37">
        <v>670</v>
      </c>
      <c r="G218" s="37">
        <f t="shared" si="7"/>
        <v>537.34</v>
      </c>
      <c r="H218" s="38">
        <f t="shared" si="6"/>
        <v>0</v>
      </c>
      <c r="I218" s="6"/>
    </row>
    <row r="219" spans="2:9" ht="20.25" customHeight="1">
      <c r="B219" s="37"/>
      <c r="C219" s="36" t="s">
        <v>48</v>
      </c>
      <c r="D219" s="37" t="s">
        <v>13</v>
      </c>
      <c r="E219" s="37">
        <v>5.3</v>
      </c>
      <c r="F219" s="35">
        <v>400</v>
      </c>
      <c r="G219" s="37">
        <f t="shared" si="7"/>
        <v>320.8</v>
      </c>
      <c r="H219" s="38">
        <f t="shared" si="6"/>
        <v>1700.24</v>
      </c>
      <c r="I219" s="90" t="s">
        <v>125</v>
      </c>
    </row>
    <row r="220" spans="2:9" ht="20.25" customHeight="1">
      <c r="B220" s="37"/>
      <c r="C220" s="36" t="s">
        <v>49</v>
      </c>
      <c r="D220" s="37" t="s">
        <v>13</v>
      </c>
      <c r="E220" s="37">
        <v>0</v>
      </c>
      <c r="F220" s="37">
        <v>850</v>
      </c>
      <c r="G220" s="37">
        <f t="shared" si="7"/>
        <v>681.7</v>
      </c>
      <c r="H220" s="38">
        <f t="shared" si="6"/>
        <v>0</v>
      </c>
      <c r="I220" s="6"/>
    </row>
    <row r="221" spans="2:9" ht="20.25" customHeight="1">
      <c r="B221" s="37"/>
      <c r="C221" s="36" t="s">
        <v>45</v>
      </c>
      <c r="D221" s="37" t="s">
        <v>13</v>
      </c>
      <c r="E221" s="37">
        <v>15</v>
      </c>
      <c r="F221" s="37">
        <v>60</v>
      </c>
      <c r="G221" s="37">
        <f t="shared" si="7"/>
        <v>48.120000000000005</v>
      </c>
      <c r="H221" s="38">
        <f t="shared" si="6"/>
        <v>721.8000000000001</v>
      </c>
      <c r="I221" s="6"/>
    </row>
    <row r="222" spans="2:9" ht="20.25" customHeight="1">
      <c r="B222" s="37"/>
      <c r="C222" s="36" t="s">
        <v>50</v>
      </c>
      <c r="D222" s="37" t="s">
        <v>12</v>
      </c>
      <c r="E222" s="37">
        <v>10</v>
      </c>
      <c r="F222" s="37">
        <v>330</v>
      </c>
      <c r="G222" s="37">
        <f t="shared" si="7"/>
        <v>264.66</v>
      </c>
      <c r="H222" s="38">
        <f t="shared" si="6"/>
        <v>2646.6000000000004</v>
      </c>
      <c r="I222" s="26" t="s">
        <v>86</v>
      </c>
    </row>
    <row r="223" spans="2:9" ht="20.25" customHeight="1">
      <c r="B223" s="37"/>
      <c r="C223" s="36"/>
      <c r="D223" s="37"/>
      <c r="E223" s="37"/>
      <c r="F223" s="37"/>
      <c r="G223" s="37">
        <f t="shared" si="7"/>
        <v>0</v>
      </c>
      <c r="H223" s="38">
        <f t="shared" si="6"/>
        <v>0</v>
      </c>
      <c r="I223" s="26"/>
    </row>
    <row r="224" spans="2:9" s="65" customFormat="1" ht="20.25" customHeight="1">
      <c r="B224" s="63"/>
      <c r="C224" s="60" t="s">
        <v>51</v>
      </c>
      <c r="D224" s="59" t="s">
        <v>12</v>
      </c>
      <c r="E224" s="59">
        <v>2</v>
      </c>
      <c r="F224" s="59">
        <v>275</v>
      </c>
      <c r="G224" s="37">
        <f t="shared" si="7"/>
        <v>220.55</v>
      </c>
      <c r="H224" s="38">
        <f t="shared" si="6"/>
        <v>441.1</v>
      </c>
      <c r="I224" s="64" t="s">
        <v>119</v>
      </c>
    </row>
    <row r="225" spans="2:9" s="65" customFormat="1" ht="20.25" customHeight="1">
      <c r="B225" s="63"/>
      <c r="C225" s="60" t="s">
        <v>50</v>
      </c>
      <c r="D225" s="59" t="s">
        <v>12</v>
      </c>
      <c r="E225" s="59">
        <v>2</v>
      </c>
      <c r="F225" s="59">
        <v>330</v>
      </c>
      <c r="G225" s="37">
        <f t="shared" si="7"/>
        <v>264.66</v>
      </c>
      <c r="H225" s="38">
        <f t="shared" si="6"/>
        <v>529.32</v>
      </c>
      <c r="I225" s="64" t="s">
        <v>119</v>
      </c>
    </row>
    <row r="226" spans="2:9" s="65" customFormat="1" ht="20.25" customHeight="1">
      <c r="B226" s="63"/>
      <c r="C226" s="60" t="s">
        <v>48</v>
      </c>
      <c r="D226" s="59" t="s">
        <v>13</v>
      </c>
      <c r="E226" s="59">
        <v>3</v>
      </c>
      <c r="F226" s="83">
        <v>400</v>
      </c>
      <c r="G226" s="37">
        <f t="shared" si="7"/>
        <v>320.8</v>
      </c>
      <c r="H226" s="38">
        <f t="shared" si="6"/>
        <v>962.4000000000001</v>
      </c>
      <c r="I226" s="64" t="s">
        <v>119</v>
      </c>
    </row>
    <row r="227" spans="2:9" s="65" customFormat="1" ht="20.25" customHeight="1">
      <c r="B227" s="63"/>
      <c r="C227" s="60" t="s">
        <v>45</v>
      </c>
      <c r="D227" s="59" t="s">
        <v>13</v>
      </c>
      <c r="E227" s="59">
        <v>15</v>
      </c>
      <c r="F227" s="59">
        <v>60</v>
      </c>
      <c r="G227" s="37">
        <f t="shared" si="7"/>
        <v>48.120000000000005</v>
      </c>
      <c r="H227" s="38">
        <f t="shared" si="6"/>
        <v>721.8000000000001</v>
      </c>
      <c r="I227" s="64" t="s">
        <v>119</v>
      </c>
    </row>
    <row r="228" spans="2:9" s="65" customFormat="1" ht="20.25" customHeight="1">
      <c r="B228" s="63"/>
      <c r="C228" s="60" t="s">
        <v>94</v>
      </c>
      <c r="D228" s="59" t="s">
        <v>13</v>
      </c>
      <c r="E228" s="59">
        <v>15</v>
      </c>
      <c r="F228" s="59">
        <v>60</v>
      </c>
      <c r="G228" s="37">
        <f t="shared" si="7"/>
        <v>48.120000000000005</v>
      </c>
      <c r="H228" s="38">
        <f t="shared" si="6"/>
        <v>721.8000000000001</v>
      </c>
      <c r="I228" s="64" t="s">
        <v>119</v>
      </c>
    </row>
    <row r="229" spans="2:9" s="65" customFormat="1" ht="20.25" customHeight="1">
      <c r="B229" s="63"/>
      <c r="C229" s="60" t="s">
        <v>95</v>
      </c>
      <c r="D229" s="59" t="s">
        <v>13</v>
      </c>
      <c r="E229" s="83">
        <v>0</v>
      </c>
      <c r="F229" s="59">
        <v>60</v>
      </c>
      <c r="G229" s="37">
        <f t="shared" si="7"/>
        <v>48.120000000000005</v>
      </c>
      <c r="H229" s="38">
        <f t="shared" si="6"/>
        <v>0</v>
      </c>
      <c r="I229" s="64" t="s">
        <v>119</v>
      </c>
    </row>
    <row r="230" spans="2:9" s="65" customFormat="1" ht="20.25" customHeight="1">
      <c r="B230" s="63"/>
      <c r="C230" s="60"/>
      <c r="D230" s="59"/>
      <c r="E230" s="59"/>
      <c r="F230" s="59"/>
      <c r="G230" s="37">
        <f t="shared" si="7"/>
        <v>0</v>
      </c>
      <c r="H230" s="38">
        <f t="shared" si="6"/>
        <v>0</v>
      </c>
      <c r="I230" s="64"/>
    </row>
    <row r="231" spans="2:9" s="65" customFormat="1" ht="20.25" customHeight="1">
      <c r="B231" s="59"/>
      <c r="C231" s="68" t="s">
        <v>35</v>
      </c>
      <c r="D231" s="59"/>
      <c r="E231" s="59"/>
      <c r="F231" s="59"/>
      <c r="G231" s="37">
        <f t="shared" si="7"/>
        <v>0</v>
      </c>
      <c r="H231" s="38">
        <f t="shared" si="6"/>
        <v>0</v>
      </c>
      <c r="I231" s="64"/>
    </row>
    <row r="232" spans="2:9" s="65" customFormat="1" ht="20.25" customHeight="1">
      <c r="B232" s="59"/>
      <c r="C232" s="60"/>
      <c r="D232" s="59"/>
      <c r="E232" s="59"/>
      <c r="F232" s="59"/>
      <c r="G232" s="37">
        <f t="shared" si="7"/>
        <v>0</v>
      </c>
      <c r="H232" s="38">
        <f t="shared" si="6"/>
        <v>0</v>
      </c>
      <c r="I232" s="64"/>
    </row>
    <row r="233" spans="2:9" s="65" customFormat="1" ht="20.25" customHeight="1">
      <c r="B233" s="59"/>
      <c r="C233" s="60" t="s">
        <v>36</v>
      </c>
      <c r="D233" s="59" t="s">
        <v>11</v>
      </c>
      <c r="E233" s="59">
        <v>3.5</v>
      </c>
      <c r="F233" s="59">
        <v>700</v>
      </c>
      <c r="G233" s="37">
        <f t="shared" si="7"/>
        <v>561.4</v>
      </c>
      <c r="H233" s="38">
        <f t="shared" si="6"/>
        <v>1964.8999999999999</v>
      </c>
      <c r="I233" s="64" t="s">
        <v>119</v>
      </c>
    </row>
    <row r="234" spans="2:9" s="65" customFormat="1" ht="20.25" customHeight="1">
      <c r="B234" s="59"/>
      <c r="C234" s="60" t="s">
        <v>37</v>
      </c>
      <c r="D234" s="59" t="s">
        <v>11</v>
      </c>
      <c r="E234" s="59">
        <v>3.5</v>
      </c>
      <c r="F234" s="59">
        <v>50</v>
      </c>
      <c r="G234" s="37">
        <f t="shared" si="7"/>
        <v>40.1</v>
      </c>
      <c r="H234" s="38">
        <f t="shared" si="6"/>
        <v>140.35</v>
      </c>
      <c r="I234" s="64" t="s">
        <v>119</v>
      </c>
    </row>
    <row r="235" spans="2:9" s="65" customFormat="1" ht="20.25" customHeight="1">
      <c r="B235" s="59"/>
      <c r="C235" s="60" t="s">
        <v>83</v>
      </c>
      <c r="D235" s="59" t="s">
        <v>12</v>
      </c>
      <c r="E235" s="59">
        <v>5</v>
      </c>
      <c r="F235" s="59">
        <v>150</v>
      </c>
      <c r="G235" s="37">
        <f t="shared" si="7"/>
        <v>120.30000000000001</v>
      </c>
      <c r="H235" s="38">
        <f t="shared" si="6"/>
        <v>601.5</v>
      </c>
      <c r="I235" s="64" t="s">
        <v>119</v>
      </c>
    </row>
    <row r="236" spans="2:9" ht="20.25" customHeight="1">
      <c r="B236" s="37"/>
      <c r="C236" s="36"/>
      <c r="D236" s="37"/>
      <c r="E236" s="37"/>
      <c r="F236" s="37"/>
      <c r="G236" s="37">
        <f t="shared" si="7"/>
        <v>0</v>
      </c>
      <c r="H236" s="38">
        <f t="shared" si="6"/>
        <v>0</v>
      </c>
      <c r="I236" s="6"/>
    </row>
    <row r="237" spans="2:9" ht="20.25" customHeight="1">
      <c r="B237" s="37"/>
      <c r="C237" s="44" t="s">
        <v>20</v>
      </c>
      <c r="D237" s="37"/>
      <c r="E237" s="37"/>
      <c r="F237" s="37"/>
      <c r="G237" s="37">
        <f t="shared" si="7"/>
        <v>0</v>
      </c>
      <c r="H237" s="38">
        <f t="shared" si="6"/>
        <v>0</v>
      </c>
      <c r="I237" s="6"/>
    </row>
    <row r="238" spans="2:9" ht="20.25" customHeight="1">
      <c r="B238" s="37"/>
      <c r="C238" s="36"/>
      <c r="D238" s="37"/>
      <c r="E238" s="37"/>
      <c r="F238" s="37"/>
      <c r="G238" s="37">
        <f t="shared" si="7"/>
        <v>0</v>
      </c>
      <c r="H238" s="38">
        <f t="shared" si="6"/>
        <v>0</v>
      </c>
      <c r="I238" s="6"/>
    </row>
    <row r="239" spans="2:9" ht="20.25" customHeight="1">
      <c r="B239" s="37"/>
      <c r="C239" s="36" t="s">
        <v>22</v>
      </c>
      <c r="D239" s="37" t="s">
        <v>13</v>
      </c>
      <c r="E239" s="37">
        <v>15.7</v>
      </c>
      <c r="F239" s="37">
        <v>100</v>
      </c>
      <c r="G239" s="37">
        <f t="shared" si="7"/>
        <v>80.2</v>
      </c>
      <c r="H239" s="38">
        <f t="shared" si="6"/>
        <v>1259.14</v>
      </c>
      <c r="I239" s="6"/>
    </row>
    <row r="240" spans="2:9" ht="20.25" customHeight="1">
      <c r="B240" s="37"/>
      <c r="C240" s="36" t="s">
        <v>44</v>
      </c>
      <c r="D240" s="37" t="s">
        <v>11</v>
      </c>
      <c r="E240" s="37">
        <v>12.9</v>
      </c>
      <c r="F240" s="37">
        <v>370</v>
      </c>
      <c r="G240" s="37">
        <f t="shared" si="7"/>
        <v>296.74</v>
      </c>
      <c r="H240" s="38">
        <f t="shared" si="6"/>
        <v>3827.9460000000004</v>
      </c>
      <c r="I240" s="6"/>
    </row>
    <row r="241" spans="2:9" ht="20.25" customHeight="1">
      <c r="B241" s="37"/>
      <c r="C241" s="36" t="s">
        <v>58</v>
      </c>
      <c r="D241" s="37" t="s">
        <v>23</v>
      </c>
      <c r="E241" s="37">
        <v>1</v>
      </c>
      <c r="F241" s="37">
        <v>500</v>
      </c>
      <c r="G241" s="37">
        <f t="shared" si="7"/>
        <v>401</v>
      </c>
      <c r="H241" s="38">
        <f t="shared" si="6"/>
        <v>401</v>
      </c>
      <c r="I241" s="6"/>
    </row>
    <row r="242" spans="2:9" ht="20.25" customHeight="1">
      <c r="B242" s="37"/>
      <c r="C242" s="36" t="s">
        <v>59</v>
      </c>
      <c r="D242" s="37" t="s">
        <v>13</v>
      </c>
      <c r="E242" s="37">
        <v>6</v>
      </c>
      <c r="F242" s="37">
        <v>250</v>
      </c>
      <c r="G242" s="37">
        <f t="shared" si="7"/>
        <v>200.5</v>
      </c>
      <c r="H242" s="38">
        <f t="shared" si="6"/>
        <v>1203</v>
      </c>
      <c r="I242" s="6"/>
    </row>
    <row r="243" spans="2:9" ht="20.25" customHeight="1">
      <c r="B243" s="37"/>
      <c r="C243" s="36"/>
      <c r="D243" s="37"/>
      <c r="E243" s="37"/>
      <c r="F243" s="37"/>
      <c r="G243" s="37">
        <f t="shared" si="7"/>
        <v>0</v>
      </c>
      <c r="H243" s="38">
        <f t="shared" si="6"/>
        <v>0</v>
      </c>
      <c r="I243" s="6"/>
    </row>
    <row r="244" spans="2:9" s="65" customFormat="1" ht="20.25" customHeight="1">
      <c r="B244" s="63"/>
      <c r="C244" s="60" t="s">
        <v>43</v>
      </c>
      <c r="D244" s="59" t="s">
        <v>23</v>
      </c>
      <c r="E244" s="59">
        <v>1</v>
      </c>
      <c r="F244" s="83">
        <v>5000</v>
      </c>
      <c r="G244" s="37">
        <f t="shared" si="7"/>
        <v>4010.0000000000005</v>
      </c>
      <c r="H244" s="38">
        <f t="shared" si="6"/>
        <v>4010.0000000000005</v>
      </c>
      <c r="I244" s="86" t="s">
        <v>115</v>
      </c>
    </row>
    <row r="245" spans="2:9" ht="20.25" customHeight="1">
      <c r="B245" s="37"/>
      <c r="C245" s="36"/>
      <c r="D245" s="37"/>
      <c r="E245" s="37"/>
      <c r="F245" s="37"/>
      <c r="G245" s="37">
        <f t="shared" si="7"/>
        <v>0</v>
      </c>
      <c r="H245" s="38">
        <f t="shared" si="6"/>
        <v>0</v>
      </c>
      <c r="I245" s="6"/>
    </row>
    <row r="246" spans="2:9" ht="20.25" customHeight="1">
      <c r="B246" s="37"/>
      <c r="C246" s="44" t="s">
        <v>57</v>
      </c>
      <c r="D246" s="37"/>
      <c r="E246" s="37"/>
      <c r="F246" s="37"/>
      <c r="G246" s="37">
        <f t="shared" si="7"/>
        <v>0</v>
      </c>
      <c r="H246" s="38">
        <f t="shared" si="6"/>
        <v>0</v>
      </c>
      <c r="I246" s="6"/>
    </row>
    <row r="247" spans="2:9" ht="20.25" customHeight="1">
      <c r="B247" s="37"/>
      <c r="C247" s="36"/>
      <c r="D247" s="37"/>
      <c r="E247" s="37"/>
      <c r="F247" s="37"/>
      <c r="G247" s="37">
        <f t="shared" si="7"/>
        <v>0</v>
      </c>
      <c r="H247" s="38">
        <f t="shared" si="6"/>
        <v>0</v>
      </c>
      <c r="I247" s="6"/>
    </row>
    <row r="248" spans="2:9" ht="20.25" customHeight="1">
      <c r="B248" s="37"/>
      <c r="C248" s="36" t="s">
        <v>87</v>
      </c>
      <c r="D248" s="37" t="s">
        <v>11</v>
      </c>
      <c r="E248" s="37">
        <v>0</v>
      </c>
      <c r="F248" s="37">
        <v>670</v>
      </c>
      <c r="G248" s="37">
        <f t="shared" si="7"/>
        <v>537.34</v>
      </c>
      <c r="H248" s="38">
        <f t="shared" si="6"/>
        <v>0</v>
      </c>
      <c r="I248" s="6"/>
    </row>
    <row r="249" spans="2:9" ht="20.25" customHeight="1">
      <c r="B249" s="37"/>
      <c r="C249" s="36"/>
      <c r="D249" s="37"/>
      <c r="E249" s="37"/>
      <c r="F249" s="37"/>
      <c r="G249" s="37">
        <f t="shared" si="7"/>
        <v>0</v>
      </c>
      <c r="H249" s="38">
        <f t="shared" si="6"/>
        <v>0</v>
      </c>
      <c r="I249" s="6"/>
    </row>
    <row r="250" spans="2:9" ht="20.25" customHeight="1">
      <c r="B250" s="37"/>
      <c r="C250" s="44" t="s">
        <v>26</v>
      </c>
      <c r="D250" s="37"/>
      <c r="E250" s="37"/>
      <c r="F250" s="37"/>
      <c r="G250" s="37">
        <f t="shared" si="7"/>
        <v>0</v>
      </c>
      <c r="H250" s="38">
        <f t="shared" si="6"/>
        <v>0</v>
      </c>
      <c r="I250" s="6"/>
    </row>
    <row r="251" spans="2:9" ht="20.25" customHeight="1">
      <c r="B251" s="37"/>
      <c r="C251" s="36"/>
      <c r="D251" s="37"/>
      <c r="E251" s="37"/>
      <c r="F251" s="37"/>
      <c r="G251" s="37">
        <f t="shared" si="7"/>
        <v>0</v>
      </c>
      <c r="H251" s="38">
        <f t="shared" si="6"/>
        <v>0</v>
      </c>
      <c r="I251" s="6"/>
    </row>
    <row r="252" spans="2:9" ht="20.25" customHeight="1">
      <c r="B252" s="37"/>
      <c r="C252" s="55" t="s">
        <v>80</v>
      </c>
      <c r="D252" s="37" t="s">
        <v>12</v>
      </c>
      <c r="E252" s="37">
        <v>2</v>
      </c>
      <c r="F252" s="37">
        <v>300</v>
      </c>
      <c r="G252" s="37">
        <f t="shared" si="7"/>
        <v>240.60000000000002</v>
      </c>
      <c r="H252" s="38">
        <f t="shared" si="6"/>
        <v>481.20000000000005</v>
      </c>
      <c r="I252" s="6"/>
    </row>
    <row r="253" spans="2:9" ht="20.25" customHeight="1">
      <c r="B253" s="37"/>
      <c r="C253" s="36" t="s">
        <v>74</v>
      </c>
      <c r="D253" s="37" t="s">
        <v>12</v>
      </c>
      <c r="E253" s="37">
        <v>1</v>
      </c>
      <c r="F253" s="37">
        <v>400</v>
      </c>
      <c r="G253" s="37">
        <f t="shared" si="7"/>
        <v>320.8</v>
      </c>
      <c r="H253" s="38">
        <f t="shared" si="6"/>
        <v>320.8</v>
      </c>
      <c r="I253" s="6"/>
    </row>
    <row r="254" spans="2:9" ht="20.25" customHeight="1">
      <c r="B254" s="37"/>
      <c r="C254" s="36" t="s">
        <v>27</v>
      </c>
      <c r="D254" s="37" t="s">
        <v>13</v>
      </c>
      <c r="E254" s="37">
        <v>5</v>
      </c>
      <c r="F254" s="37">
        <v>500</v>
      </c>
      <c r="G254" s="37">
        <f t="shared" si="7"/>
        <v>401</v>
      </c>
      <c r="H254" s="38">
        <f t="shared" si="6"/>
        <v>2005</v>
      </c>
      <c r="I254" s="6"/>
    </row>
    <row r="255" spans="2:9" ht="20.25" customHeight="1">
      <c r="B255" s="37"/>
      <c r="C255" s="36" t="s">
        <v>28</v>
      </c>
      <c r="D255" s="37" t="s">
        <v>13</v>
      </c>
      <c r="E255" s="35">
        <v>1</v>
      </c>
      <c r="F255" s="37">
        <v>450</v>
      </c>
      <c r="G255" s="37">
        <f t="shared" si="7"/>
        <v>360.90000000000003</v>
      </c>
      <c r="H255" s="38">
        <f t="shared" si="6"/>
        <v>360.90000000000003</v>
      </c>
      <c r="I255" s="6"/>
    </row>
    <row r="256" spans="2:9" ht="20.25" customHeight="1">
      <c r="B256" s="37"/>
      <c r="C256" s="36" t="s">
        <v>77</v>
      </c>
      <c r="D256" s="37" t="s">
        <v>12</v>
      </c>
      <c r="E256" s="37">
        <v>2</v>
      </c>
      <c r="F256" s="37">
        <v>550</v>
      </c>
      <c r="G256" s="37">
        <f t="shared" si="7"/>
        <v>441.1</v>
      </c>
      <c r="H256" s="38">
        <f t="shared" si="6"/>
        <v>882.2</v>
      </c>
      <c r="I256" s="6"/>
    </row>
    <row r="257" spans="2:9" ht="20.25" customHeight="1">
      <c r="B257" s="37"/>
      <c r="C257" s="36" t="s">
        <v>78</v>
      </c>
      <c r="D257" s="37" t="s">
        <v>12</v>
      </c>
      <c r="E257" s="37">
        <v>0</v>
      </c>
      <c r="F257" s="37">
        <v>750</v>
      </c>
      <c r="G257" s="37">
        <f t="shared" si="7"/>
        <v>601.5</v>
      </c>
      <c r="H257" s="38">
        <f t="shared" si="6"/>
        <v>0</v>
      </c>
      <c r="I257" s="26" t="s">
        <v>75</v>
      </c>
    </row>
    <row r="258" spans="2:9" ht="20.25" customHeight="1">
      <c r="B258" s="37"/>
      <c r="C258" s="36" t="s">
        <v>34</v>
      </c>
      <c r="D258" s="37" t="s">
        <v>13</v>
      </c>
      <c r="E258" s="35">
        <v>0</v>
      </c>
      <c r="F258" s="37">
        <v>800</v>
      </c>
      <c r="G258" s="37">
        <f t="shared" si="7"/>
        <v>641.6</v>
      </c>
      <c r="H258" s="38">
        <f t="shared" si="6"/>
        <v>0</v>
      </c>
      <c r="I258" s="6"/>
    </row>
    <row r="259" spans="2:9" ht="20.25" customHeight="1">
      <c r="B259" s="37"/>
      <c r="C259" s="36" t="s">
        <v>82</v>
      </c>
      <c r="D259" s="37" t="s">
        <v>13</v>
      </c>
      <c r="E259" s="35">
        <v>0</v>
      </c>
      <c r="F259" s="37">
        <v>1250</v>
      </c>
      <c r="G259" s="37">
        <f t="shared" si="7"/>
        <v>1002.5000000000001</v>
      </c>
      <c r="H259" s="38">
        <f t="shared" si="6"/>
        <v>0</v>
      </c>
      <c r="I259" s="6"/>
    </row>
    <row r="260" spans="2:9" ht="20.25" customHeight="1">
      <c r="B260" s="37"/>
      <c r="C260" s="36"/>
      <c r="D260" s="37"/>
      <c r="E260" s="37"/>
      <c r="F260" s="37"/>
      <c r="G260" s="37">
        <f t="shared" si="7"/>
        <v>0</v>
      </c>
      <c r="H260" s="38">
        <f t="shared" si="6"/>
        <v>0</v>
      </c>
      <c r="I260" s="6"/>
    </row>
    <row r="261" spans="2:9" s="65" customFormat="1" ht="20.25" customHeight="1">
      <c r="B261" s="63"/>
      <c r="C261" s="60" t="s">
        <v>91</v>
      </c>
      <c r="D261" s="59" t="s">
        <v>12</v>
      </c>
      <c r="E261" s="59">
        <v>1</v>
      </c>
      <c r="F261" s="59">
        <v>1500</v>
      </c>
      <c r="G261" s="37">
        <f t="shared" si="7"/>
        <v>1203</v>
      </c>
      <c r="H261" s="38">
        <f t="shared" si="6"/>
        <v>1203</v>
      </c>
      <c r="I261" s="64" t="s">
        <v>119</v>
      </c>
    </row>
    <row r="262" spans="2:9" ht="20.25" customHeight="1">
      <c r="B262" s="37"/>
      <c r="C262" s="32"/>
      <c r="D262" s="33"/>
      <c r="E262" s="33"/>
      <c r="F262" s="33"/>
      <c r="G262" s="37">
        <f t="shared" si="7"/>
        <v>0</v>
      </c>
      <c r="H262" s="34"/>
      <c r="I262" s="6"/>
    </row>
    <row r="263" spans="2:9" s="21" customFormat="1" ht="20.25" customHeight="1">
      <c r="B263" s="44"/>
      <c r="C263" s="45" t="s">
        <v>24</v>
      </c>
      <c r="D263" s="44"/>
      <c r="E263" s="44"/>
      <c r="F263" s="44"/>
      <c r="G263" s="37">
        <f t="shared" si="7"/>
        <v>0</v>
      </c>
      <c r="H263" s="54">
        <f>SUM(H198:H262)</f>
        <v>72638.34300000001</v>
      </c>
      <c r="I263" s="20"/>
    </row>
    <row r="264" spans="2:9" ht="20.25" customHeight="1">
      <c r="B264" s="37"/>
      <c r="C264" s="36"/>
      <c r="D264" s="37"/>
      <c r="E264" s="37"/>
      <c r="F264" s="37"/>
      <c r="G264" s="37">
        <f t="shared" si="7"/>
        <v>0</v>
      </c>
      <c r="H264" s="38"/>
      <c r="I264" s="6"/>
    </row>
    <row r="265" spans="2:9" ht="20.25" customHeight="1">
      <c r="B265" s="37"/>
      <c r="C265" s="36"/>
      <c r="D265" s="37"/>
      <c r="E265" s="37"/>
      <c r="F265" s="37"/>
      <c r="G265" s="37">
        <f t="shared" si="7"/>
        <v>0</v>
      </c>
      <c r="H265" s="38"/>
      <c r="I265" s="6"/>
    </row>
    <row r="266" spans="2:9" s="73" customFormat="1" ht="20.25" customHeight="1">
      <c r="B266" s="74"/>
      <c r="C266" s="77" t="s">
        <v>99</v>
      </c>
      <c r="D266" s="78"/>
      <c r="E266" s="78"/>
      <c r="F266" s="78"/>
      <c r="G266" s="37">
        <f t="shared" si="7"/>
        <v>0</v>
      </c>
      <c r="H266" s="79"/>
      <c r="I266" s="76"/>
    </row>
    <row r="267" spans="2:9" s="73" customFormat="1" ht="20.25" customHeight="1">
      <c r="B267" s="74"/>
      <c r="C267" s="78" t="s">
        <v>105</v>
      </c>
      <c r="D267" s="72"/>
      <c r="E267" s="72"/>
      <c r="F267" s="72"/>
      <c r="G267" s="37">
        <f t="shared" si="7"/>
        <v>0</v>
      </c>
      <c r="H267" s="75"/>
      <c r="I267" s="76"/>
    </row>
    <row r="268" spans="2:9" s="73" customFormat="1" ht="20.25" customHeight="1">
      <c r="B268" s="74"/>
      <c r="C268" s="71"/>
      <c r="D268" s="72"/>
      <c r="E268" s="72"/>
      <c r="F268" s="72"/>
      <c r="G268" s="37">
        <f t="shared" si="7"/>
        <v>0</v>
      </c>
      <c r="H268" s="75"/>
      <c r="I268" s="76"/>
    </row>
    <row r="269" spans="2:9" s="65" customFormat="1" ht="20.25" customHeight="1">
      <c r="B269" s="63"/>
      <c r="C269" s="60" t="s">
        <v>108</v>
      </c>
      <c r="D269" s="59" t="s">
        <v>11</v>
      </c>
      <c r="E269" s="69">
        <v>3.3</v>
      </c>
      <c r="F269" s="59">
        <v>525</v>
      </c>
      <c r="G269" s="37">
        <f t="shared" si="7"/>
        <v>421.05</v>
      </c>
      <c r="H269" s="61">
        <f>E269*G269</f>
        <v>1389.465</v>
      </c>
      <c r="I269" s="64"/>
    </row>
    <row r="270" spans="2:9" s="65" customFormat="1" ht="20.25" customHeight="1">
      <c r="B270" s="63"/>
      <c r="C270" s="60" t="s">
        <v>47</v>
      </c>
      <c r="D270" s="59" t="s">
        <v>11</v>
      </c>
      <c r="E270" s="69">
        <v>3.3</v>
      </c>
      <c r="F270" s="59">
        <v>100</v>
      </c>
      <c r="G270" s="37">
        <f t="shared" si="7"/>
        <v>80.2</v>
      </c>
      <c r="H270" s="61">
        <f aca="true" t="shared" si="8" ref="H270:H298">E270*G270</f>
        <v>264.65999999999997</v>
      </c>
      <c r="I270" s="64"/>
    </row>
    <row r="271" spans="2:9" s="65" customFormat="1" ht="20.25" customHeight="1">
      <c r="B271" s="63"/>
      <c r="C271" s="60" t="s">
        <v>42</v>
      </c>
      <c r="D271" s="59" t="s">
        <v>11</v>
      </c>
      <c r="E271" s="83">
        <v>8</v>
      </c>
      <c r="F271" s="59">
        <v>350</v>
      </c>
      <c r="G271" s="37">
        <f t="shared" si="7"/>
        <v>280.7</v>
      </c>
      <c r="H271" s="61">
        <f t="shared" si="8"/>
        <v>2245.6</v>
      </c>
      <c r="I271" s="86" t="s">
        <v>129</v>
      </c>
    </row>
    <row r="272" spans="2:9" s="65" customFormat="1" ht="20.25" customHeight="1">
      <c r="B272" s="63"/>
      <c r="C272" s="60" t="s">
        <v>100</v>
      </c>
      <c r="D272" s="59" t="s">
        <v>13</v>
      </c>
      <c r="E272" s="83">
        <v>0</v>
      </c>
      <c r="F272" s="59">
        <v>150</v>
      </c>
      <c r="G272" s="37">
        <f t="shared" si="7"/>
        <v>120.30000000000001</v>
      </c>
      <c r="H272" s="61">
        <f t="shared" si="8"/>
        <v>0</v>
      </c>
      <c r="I272" s="86" t="s">
        <v>114</v>
      </c>
    </row>
    <row r="273" spans="2:9" s="65" customFormat="1" ht="20.25" customHeight="1">
      <c r="B273" s="63"/>
      <c r="C273" s="60" t="s">
        <v>63</v>
      </c>
      <c r="D273" s="59" t="s">
        <v>13</v>
      </c>
      <c r="E273" s="59">
        <v>6</v>
      </c>
      <c r="F273" s="59">
        <v>50</v>
      </c>
      <c r="G273" s="37">
        <f t="shared" si="7"/>
        <v>40.1</v>
      </c>
      <c r="H273" s="61">
        <f t="shared" si="8"/>
        <v>240.60000000000002</v>
      </c>
      <c r="I273" s="64"/>
    </row>
    <row r="274" spans="2:9" s="65" customFormat="1" ht="20.25" customHeight="1">
      <c r="B274" s="63"/>
      <c r="C274" s="60" t="s">
        <v>46</v>
      </c>
      <c r="D274" s="59" t="s">
        <v>11</v>
      </c>
      <c r="E274" s="72">
        <v>3.3</v>
      </c>
      <c r="F274" s="59">
        <v>450</v>
      </c>
      <c r="G274" s="37">
        <f t="shared" si="7"/>
        <v>360.90000000000003</v>
      </c>
      <c r="H274" s="61">
        <f t="shared" si="8"/>
        <v>1190.97</v>
      </c>
      <c r="I274" s="76"/>
    </row>
    <row r="275" spans="2:9" s="65" customFormat="1" ht="20.25" customHeight="1">
      <c r="B275" s="63"/>
      <c r="C275" s="60" t="s">
        <v>17</v>
      </c>
      <c r="D275" s="59" t="s">
        <v>11</v>
      </c>
      <c r="E275" s="59">
        <v>3.3</v>
      </c>
      <c r="F275" s="59">
        <v>350</v>
      </c>
      <c r="G275" s="37">
        <f t="shared" si="7"/>
        <v>280.7</v>
      </c>
      <c r="H275" s="61">
        <f t="shared" si="8"/>
        <v>926.31</v>
      </c>
      <c r="I275" s="64"/>
    </row>
    <row r="276" spans="2:9" s="65" customFormat="1" ht="20.25" customHeight="1">
      <c r="B276" s="63"/>
      <c r="C276" s="60" t="s">
        <v>39</v>
      </c>
      <c r="D276" s="59" t="s">
        <v>11</v>
      </c>
      <c r="E276" s="59">
        <v>3.3</v>
      </c>
      <c r="F276" s="59">
        <v>200</v>
      </c>
      <c r="G276" s="37">
        <f aca="true" t="shared" si="9" ref="G276:G298">F276*0.802</f>
        <v>160.4</v>
      </c>
      <c r="H276" s="61">
        <f t="shared" si="8"/>
        <v>529.3199999999999</v>
      </c>
      <c r="I276" s="64"/>
    </row>
    <row r="277" spans="2:9" s="65" customFormat="1" ht="20.25" customHeight="1">
      <c r="B277" s="63"/>
      <c r="C277" s="60" t="s">
        <v>21</v>
      </c>
      <c r="D277" s="59" t="s">
        <v>13</v>
      </c>
      <c r="E277" s="83">
        <v>0</v>
      </c>
      <c r="F277" s="59">
        <v>100</v>
      </c>
      <c r="G277" s="37">
        <f t="shared" si="9"/>
        <v>80.2</v>
      </c>
      <c r="H277" s="61">
        <f t="shared" si="8"/>
        <v>0</v>
      </c>
      <c r="I277" s="64"/>
    </row>
    <row r="278" spans="2:9" s="65" customFormat="1" ht="20.25" customHeight="1">
      <c r="B278" s="63"/>
      <c r="C278" s="60" t="s">
        <v>66</v>
      </c>
      <c r="D278" s="59" t="s">
        <v>11</v>
      </c>
      <c r="E278" s="83">
        <v>8</v>
      </c>
      <c r="F278" s="59">
        <v>60</v>
      </c>
      <c r="G278" s="37">
        <f t="shared" si="9"/>
        <v>48.120000000000005</v>
      </c>
      <c r="H278" s="61">
        <f t="shared" si="8"/>
        <v>384.96000000000004</v>
      </c>
      <c r="I278" s="86" t="s">
        <v>129</v>
      </c>
    </row>
    <row r="279" spans="2:9" s="65" customFormat="1" ht="20.25" customHeight="1">
      <c r="B279" s="63"/>
      <c r="C279" s="60" t="s">
        <v>67</v>
      </c>
      <c r="D279" s="59" t="s">
        <v>11</v>
      </c>
      <c r="E279" s="59">
        <v>3.3</v>
      </c>
      <c r="F279" s="59">
        <v>60</v>
      </c>
      <c r="G279" s="37">
        <f t="shared" si="9"/>
        <v>48.120000000000005</v>
      </c>
      <c r="H279" s="61">
        <f t="shared" si="8"/>
        <v>158.796</v>
      </c>
      <c r="I279" s="64"/>
    </row>
    <row r="280" spans="2:9" s="65" customFormat="1" ht="20.25" customHeight="1">
      <c r="B280" s="63"/>
      <c r="C280" s="60" t="s">
        <v>72</v>
      </c>
      <c r="D280" s="59" t="s">
        <v>11</v>
      </c>
      <c r="E280" s="59">
        <v>3.3</v>
      </c>
      <c r="F280" s="59">
        <v>50</v>
      </c>
      <c r="G280" s="37">
        <f t="shared" si="9"/>
        <v>40.1</v>
      </c>
      <c r="H280" s="61">
        <f t="shared" si="8"/>
        <v>132.32999999999998</v>
      </c>
      <c r="I280" s="64"/>
    </row>
    <row r="281" spans="2:9" s="65" customFormat="1" ht="20.25" customHeight="1">
      <c r="B281" s="63"/>
      <c r="C281" s="60" t="s">
        <v>101</v>
      </c>
      <c r="D281" s="59" t="s">
        <v>11</v>
      </c>
      <c r="E281" s="59">
        <v>15</v>
      </c>
      <c r="F281" s="59">
        <v>220</v>
      </c>
      <c r="G281" s="37">
        <f t="shared" si="9"/>
        <v>176.44</v>
      </c>
      <c r="H281" s="61">
        <f t="shared" si="8"/>
        <v>2646.6</v>
      </c>
      <c r="I281" s="64"/>
    </row>
    <row r="282" spans="2:9" s="65" customFormat="1" ht="20.25" customHeight="1">
      <c r="B282" s="63"/>
      <c r="C282" s="60" t="s">
        <v>102</v>
      </c>
      <c r="D282" s="59" t="s">
        <v>11</v>
      </c>
      <c r="E282" s="59">
        <v>1</v>
      </c>
      <c r="F282" s="59">
        <v>230</v>
      </c>
      <c r="G282" s="37">
        <f t="shared" si="9"/>
        <v>184.46</v>
      </c>
      <c r="H282" s="61">
        <f t="shared" si="8"/>
        <v>184.46</v>
      </c>
      <c r="I282" s="91"/>
    </row>
    <row r="283" spans="2:9" s="65" customFormat="1" ht="20.25" customHeight="1">
      <c r="B283" s="63"/>
      <c r="C283" s="60" t="s">
        <v>97</v>
      </c>
      <c r="D283" s="59" t="s">
        <v>13</v>
      </c>
      <c r="E283" s="83">
        <v>0</v>
      </c>
      <c r="F283" s="59">
        <v>670</v>
      </c>
      <c r="G283" s="37">
        <f t="shared" si="9"/>
        <v>537.34</v>
      </c>
      <c r="H283" s="61">
        <f t="shared" si="8"/>
        <v>0</v>
      </c>
      <c r="I283" s="86" t="s">
        <v>114</v>
      </c>
    </row>
    <row r="284" spans="2:9" s="65" customFormat="1" ht="20.25" customHeight="1">
      <c r="B284" s="63"/>
      <c r="C284" s="60" t="s">
        <v>111</v>
      </c>
      <c r="D284" s="59" t="s">
        <v>13</v>
      </c>
      <c r="E284" s="83">
        <v>0</v>
      </c>
      <c r="F284" s="59">
        <v>100</v>
      </c>
      <c r="G284" s="37">
        <f t="shared" si="9"/>
        <v>80.2</v>
      </c>
      <c r="H284" s="61">
        <f t="shared" si="8"/>
        <v>0</v>
      </c>
      <c r="I284" s="64"/>
    </row>
    <row r="285" spans="2:9" s="73" customFormat="1" ht="20.25" customHeight="1">
      <c r="B285" s="74"/>
      <c r="C285" s="71"/>
      <c r="D285" s="72"/>
      <c r="E285" s="72"/>
      <c r="F285" s="72"/>
      <c r="G285" s="37">
        <f t="shared" si="9"/>
        <v>0</v>
      </c>
      <c r="H285" s="61">
        <f t="shared" si="8"/>
        <v>0</v>
      </c>
      <c r="I285" s="76"/>
    </row>
    <row r="286" spans="2:9" s="65" customFormat="1" ht="20.25" customHeight="1">
      <c r="B286" s="63"/>
      <c r="C286" s="68" t="s">
        <v>19</v>
      </c>
      <c r="D286" s="59"/>
      <c r="E286" s="59"/>
      <c r="F286" s="59"/>
      <c r="G286" s="37">
        <f t="shared" si="9"/>
        <v>0</v>
      </c>
      <c r="H286" s="61">
        <f t="shared" si="8"/>
        <v>0</v>
      </c>
      <c r="I286" s="64"/>
    </row>
    <row r="287" spans="2:9" s="65" customFormat="1" ht="20.25" customHeight="1">
      <c r="B287" s="63"/>
      <c r="C287" s="60"/>
      <c r="D287" s="59"/>
      <c r="E287" s="59"/>
      <c r="F287" s="59"/>
      <c r="G287" s="37">
        <f t="shared" si="9"/>
        <v>0</v>
      </c>
      <c r="H287" s="61">
        <f t="shared" si="8"/>
        <v>0</v>
      </c>
      <c r="I287" s="64"/>
    </row>
    <row r="288" spans="2:9" s="65" customFormat="1" ht="20.25" customHeight="1">
      <c r="B288" s="63"/>
      <c r="C288" s="60" t="s">
        <v>51</v>
      </c>
      <c r="D288" s="59" t="s">
        <v>12</v>
      </c>
      <c r="E288" s="59">
        <v>3</v>
      </c>
      <c r="F288" s="59">
        <v>275</v>
      </c>
      <c r="G288" s="37">
        <f t="shared" si="9"/>
        <v>220.55</v>
      </c>
      <c r="H288" s="61">
        <f t="shared" si="8"/>
        <v>661.6500000000001</v>
      </c>
      <c r="I288" s="64" t="s">
        <v>90</v>
      </c>
    </row>
    <row r="289" spans="2:9" s="65" customFormat="1" ht="20.25" customHeight="1">
      <c r="B289" s="63"/>
      <c r="C289" s="60" t="s">
        <v>25</v>
      </c>
      <c r="D289" s="59" t="s">
        <v>12</v>
      </c>
      <c r="E289" s="59">
        <v>1</v>
      </c>
      <c r="F289" s="59">
        <v>670</v>
      </c>
      <c r="G289" s="37">
        <f t="shared" si="9"/>
        <v>537.34</v>
      </c>
      <c r="H289" s="61">
        <f t="shared" si="8"/>
        <v>537.34</v>
      </c>
      <c r="I289" s="64"/>
    </row>
    <row r="290" spans="2:9" s="65" customFormat="1" ht="20.25" customHeight="1">
      <c r="B290" s="63"/>
      <c r="C290" s="60" t="s">
        <v>48</v>
      </c>
      <c r="D290" s="59" t="s">
        <v>13</v>
      </c>
      <c r="E290" s="83">
        <v>1</v>
      </c>
      <c r="F290" s="59">
        <v>600</v>
      </c>
      <c r="G290" s="37">
        <f t="shared" si="9"/>
        <v>481.20000000000005</v>
      </c>
      <c r="H290" s="61">
        <f t="shared" si="8"/>
        <v>481.20000000000005</v>
      </c>
      <c r="I290" s="86" t="s">
        <v>128</v>
      </c>
    </row>
    <row r="291" spans="2:9" s="65" customFormat="1" ht="20.25" customHeight="1">
      <c r="B291" s="63"/>
      <c r="C291" s="60" t="s">
        <v>103</v>
      </c>
      <c r="D291" s="59" t="s">
        <v>13</v>
      </c>
      <c r="E291" s="59">
        <v>0.7</v>
      </c>
      <c r="F291" s="59">
        <v>120</v>
      </c>
      <c r="G291" s="37">
        <f t="shared" si="9"/>
        <v>96.24000000000001</v>
      </c>
      <c r="H291" s="61">
        <f t="shared" si="8"/>
        <v>67.368</v>
      </c>
      <c r="I291" s="64"/>
    </row>
    <row r="292" spans="2:9" s="65" customFormat="1" ht="20.25" customHeight="1">
      <c r="B292" s="63"/>
      <c r="C292" s="60" t="s">
        <v>45</v>
      </c>
      <c r="D292" s="59" t="s">
        <v>13</v>
      </c>
      <c r="E292" s="59">
        <v>10</v>
      </c>
      <c r="F292" s="59">
        <v>60</v>
      </c>
      <c r="G292" s="37">
        <f t="shared" si="9"/>
        <v>48.120000000000005</v>
      </c>
      <c r="H292" s="61">
        <f t="shared" si="8"/>
        <v>481.20000000000005</v>
      </c>
      <c r="I292" s="64"/>
    </row>
    <row r="293" spans="2:9" s="65" customFormat="1" ht="20.25" customHeight="1">
      <c r="B293" s="63"/>
      <c r="C293" s="60" t="s">
        <v>50</v>
      </c>
      <c r="D293" s="59" t="s">
        <v>12</v>
      </c>
      <c r="E293" s="59">
        <v>2</v>
      </c>
      <c r="F293" s="59">
        <v>330</v>
      </c>
      <c r="G293" s="37">
        <f t="shared" si="9"/>
        <v>264.66</v>
      </c>
      <c r="H293" s="61">
        <f t="shared" si="8"/>
        <v>529.32</v>
      </c>
      <c r="I293" s="91"/>
    </row>
    <row r="294" spans="2:9" s="65" customFormat="1" ht="20.25" customHeight="1">
      <c r="B294" s="63"/>
      <c r="C294" s="71" t="s">
        <v>110</v>
      </c>
      <c r="D294" s="72" t="s">
        <v>12</v>
      </c>
      <c r="E294" s="72">
        <v>1</v>
      </c>
      <c r="F294" s="72">
        <v>500</v>
      </c>
      <c r="G294" s="37">
        <f t="shared" si="9"/>
        <v>401</v>
      </c>
      <c r="H294" s="61">
        <f t="shared" si="8"/>
        <v>401</v>
      </c>
      <c r="I294" s="64"/>
    </row>
    <row r="295" spans="2:9" s="65" customFormat="1" ht="20.25" customHeight="1">
      <c r="B295" s="63"/>
      <c r="C295" s="71"/>
      <c r="D295" s="72"/>
      <c r="E295" s="72"/>
      <c r="F295" s="72"/>
      <c r="G295" s="37">
        <f t="shared" si="9"/>
        <v>0</v>
      </c>
      <c r="H295" s="61">
        <f t="shared" si="8"/>
        <v>0</v>
      </c>
      <c r="I295" s="64"/>
    </row>
    <row r="296" spans="2:9" s="65" customFormat="1" ht="20.25" customHeight="1">
      <c r="B296" s="63"/>
      <c r="C296" s="68" t="s">
        <v>20</v>
      </c>
      <c r="D296" s="63"/>
      <c r="E296" s="63"/>
      <c r="F296" s="63"/>
      <c r="G296" s="37">
        <f t="shared" si="9"/>
        <v>0</v>
      </c>
      <c r="H296" s="61">
        <f t="shared" si="8"/>
        <v>0</v>
      </c>
      <c r="I296" s="64"/>
    </row>
    <row r="297" spans="2:9" s="65" customFormat="1" ht="20.25" customHeight="1">
      <c r="B297" s="63"/>
      <c r="C297" s="70"/>
      <c r="D297" s="63"/>
      <c r="E297" s="63"/>
      <c r="F297" s="63"/>
      <c r="G297" s="37">
        <f t="shared" si="9"/>
        <v>0</v>
      </c>
      <c r="H297" s="61">
        <f t="shared" si="8"/>
        <v>0</v>
      </c>
      <c r="I297" s="64"/>
    </row>
    <row r="298" spans="2:9" s="65" customFormat="1" ht="20.25" customHeight="1">
      <c r="B298" s="63"/>
      <c r="C298" s="60" t="s">
        <v>126</v>
      </c>
      <c r="D298" s="59" t="s">
        <v>11</v>
      </c>
      <c r="E298" s="59">
        <v>3.3</v>
      </c>
      <c r="F298" s="83">
        <v>200</v>
      </c>
      <c r="G298" s="37">
        <f t="shared" si="9"/>
        <v>160.4</v>
      </c>
      <c r="H298" s="61">
        <f t="shared" si="8"/>
        <v>529.3199999999999</v>
      </c>
      <c r="I298" s="86" t="s">
        <v>127</v>
      </c>
    </row>
    <row r="299" spans="2:9" s="30" customFormat="1" ht="20.25" customHeight="1">
      <c r="B299" s="46"/>
      <c r="C299" s="47"/>
      <c r="D299" s="46"/>
      <c r="E299" s="46"/>
      <c r="F299" s="46"/>
      <c r="G299" s="46"/>
      <c r="H299" s="48"/>
      <c r="I299" s="29"/>
    </row>
    <row r="300" spans="2:9" s="21" customFormat="1" ht="20.25" customHeight="1">
      <c r="B300" s="44"/>
      <c r="C300" s="39" t="s">
        <v>104</v>
      </c>
      <c r="D300" s="40"/>
      <c r="E300" s="40"/>
      <c r="F300" s="40"/>
      <c r="G300" s="40"/>
      <c r="H300" s="41">
        <f>SUM(H269:H299)</f>
        <v>13982.469</v>
      </c>
      <c r="I300" s="20"/>
    </row>
    <row r="301" spans="2:9" s="22" customFormat="1" ht="20.25" customHeight="1">
      <c r="B301" s="44"/>
      <c r="C301" s="36"/>
      <c r="D301" s="37"/>
      <c r="E301" s="37"/>
      <c r="F301" s="37"/>
      <c r="G301" s="37"/>
      <c r="H301" s="38"/>
      <c r="I301" s="23"/>
    </row>
    <row r="302" spans="2:9" s="31" customFormat="1" ht="20.25">
      <c r="B302" s="57"/>
      <c r="C302" s="58" t="s">
        <v>133</v>
      </c>
      <c r="D302" s="57"/>
      <c r="E302" s="57"/>
      <c r="F302" s="57"/>
      <c r="G302" s="57"/>
      <c r="H302" s="42">
        <f>SUM(H300)+H263+H192+H120+H67</f>
        <v>236669.83909999998</v>
      </c>
      <c r="I302" s="31" t="s">
        <v>132</v>
      </c>
    </row>
    <row r="303" spans="2:8" ht="21.75" customHeight="1">
      <c r="B303" s="11"/>
      <c r="C303" t="s">
        <v>7</v>
      </c>
      <c r="H303" s="18"/>
    </row>
    <row r="304" spans="2:8" ht="20.25">
      <c r="B304" s="100"/>
      <c r="C304" s="101" t="s">
        <v>134</v>
      </c>
      <c r="D304" s="101"/>
      <c r="E304" s="101"/>
      <c r="F304" s="102"/>
      <c r="G304" s="102"/>
      <c r="H304" s="103">
        <v>150000</v>
      </c>
    </row>
    <row r="305" spans="2:8" ht="18">
      <c r="B305" s="11"/>
      <c r="C305" s="8"/>
      <c r="D305" s="8"/>
      <c r="E305" s="8"/>
      <c r="F305" s="8"/>
      <c r="G305" s="8"/>
      <c r="H305" s="19"/>
    </row>
    <row r="306" spans="2:9" ht="21.75" customHeight="1">
      <c r="B306" s="11"/>
      <c r="C306" s="12" t="s">
        <v>135</v>
      </c>
      <c r="D306" s="11"/>
      <c r="E306" s="11"/>
      <c r="F306" s="11"/>
      <c r="G306" s="11"/>
      <c r="H306" s="7"/>
      <c r="I306" s="98"/>
    </row>
    <row r="307" spans="2:8" ht="22.5" customHeight="1">
      <c r="B307" s="11"/>
      <c r="C307" s="13"/>
      <c r="D307" s="13"/>
      <c r="E307" s="13"/>
      <c r="F307" s="13"/>
      <c r="G307" s="13"/>
      <c r="H307" s="13"/>
    </row>
    <row r="308" spans="2:8" ht="18">
      <c r="B308" s="11"/>
      <c r="C308" s="13" t="s">
        <v>149</v>
      </c>
      <c r="D308" s="13" t="s">
        <v>23</v>
      </c>
      <c r="E308" s="13">
        <v>3</v>
      </c>
      <c r="F308" s="13">
        <v>3506</v>
      </c>
      <c r="G308" s="13">
        <f>E308*F308</f>
        <v>10518</v>
      </c>
      <c r="H308" s="13" t="s">
        <v>159</v>
      </c>
    </row>
    <row r="309" spans="2:8" ht="16.5" customHeight="1">
      <c r="B309" s="11"/>
      <c r="C309" s="13" t="s">
        <v>151</v>
      </c>
      <c r="D309" s="13"/>
      <c r="E309" s="13"/>
      <c r="F309" s="13"/>
      <c r="G309" s="13">
        <f>3150+1300+3324</f>
        <v>7774</v>
      </c>
      <c r="H309" s="13" t="s">
        <v>159</v>
      </c>
    </row>
    <row r="310" spans="2:8" ht="22.5" customHeight="1">
      <c r="B310" s="14"/>
      <c r="C310" s="13" t="s">
        <v>176</v>
      </c>
      <c r="D310" s="13"/>
      <c r="E310" s="13"/>
      <c r="F310" s="13">
        <v>2442</v>
      </c>
      <c r="G310" s="13">
        <v>2442</v>
      </c>
      <c r="H310" s="13" t="s">
        <v>159</v>
      </c>
    </row>
    <row r="311" spans="2:8" ht="16.5" customHeight="1">
      <c r="B311" s="14"/>
      <c r="C311" s="13" t="s">
        <v>154</v>
      </c>
      <c r="D311" s="13"/>
      <c r="E311" s="13">
        <v>5</v>
      </c>
      <c r="F311" s="13">
        <v>730</v>
      </c>
      <c r="G311" s="13">
        <f>E311*F311</f>
        <v>3650</v>
      </c>
      <c r="H311" s="13" t="s">
        <v>159</v>
      </c>
    </row>
    <row r="312" spans="2:8" ht="21.75" customHeight="1">
      <c r="B312" s="14"/>
      <c r="C312" s="13" t="s">
        <v>155</v>
      </c>
      <c r="D312" s="13"/>
      <c r="E312" s="13"/>
      <c r="F312" s="13"/>
      <c r="G312" s="13">
        <v>786</v>
      </c>
      <c r="H312" s="13" t="s">
        <v>159</v>
      </c>
    </row>
    <row r="313" spans="2:8" ht="15" customHeight="1">
      <c r="B313" s="14"/>
      <c r="C313" s="13" t="s">
        <v>165</v>
      </c>
      <c r="D313" s="13"/>
      <c r="E313" s="13"/>
      <c r="F313" s="13">
        <f>915+554.8</f>
        <v>1469.8</v>
      </c>
      <c r="G313" s="13">
        <v>915</v>
      </c>
      <c r="H313" s="13" t="s">
        <v>164</v>
      </c>
    </row>
    <row r="314" spans="2:8" ht="15" customHeight="1">
      <c r="B314" s="14"/>
      <c r="C314" s="13" t="s">
        <v>166</v>
      </c>
      <c r="D314" s="13"/>
      <c r="E314" s="13"/>
      <c r="F314" s="13">
        <v>720</v>
      </c>
      <c r="G314" s="13">
        <v>720</v>
      </c>
      <c r="H314" s="13"/>
    </row>
    <row r="315" spans="2:8" ht="18">
      <c r="B315" s="11"/>
      <c r="C315" s="13" t="s">
        <v>168</v>
      </c>
      <c r="D315" s="13"/>
      <c r="E315" s="13">
        <v>3</v>
      </c>
      <c r="F315" s="13">
        <v>695</v>
      </c>
      <c r="G315" s="13">
        <f>F315*E315</f>
        <v>2085</v>
      </c>
      <c r="H315" s="13" t="s">
        <v>171</v>
      </c>
    </row>
    <row r="316" spans="2:8" ht="20.25" customHeight="1">
      <c r="B316" s="11"/>
      <c r="C316" s="13" t="s">
        <v>169</v>
      </c>
      <c r="D316" s="13"/>
      <c r="E316" s="13">
        <v>3</v>
      </c>
      <c r="F316" s="13">
        <v>974.86</v>
      </c>
      <c r="G316" s="105">
        <f>F316*E316</f>
        <v>2924.58</v>
      </c>
      <c r="H316" s="13" t="s">
        <v>159</v>
      </c>
    </row>
    <row r="317" spans="2:8" ht="23.25" customHeight="1">
      <c r="B317" s="11"/>
      <c r="C317" s="13" t="s">
        <v>170</v>
      </c>
      <c r="D317" s="13"/>
      <c r="E317" s="13"/>
      <c r="F317" s="13"/>
      <c r="G317" s="13">
        <v>19335</v>
      </c>
      <c r="H317" s="13" t="s">
        <v>159</v>
      </c>
    </row>
    <row r="318" spans="2:8" ht="23.25" customHeight="1">
      <c r="B318" s="11"/>
      <c r="C318" s="13" t="s">
        <v>177</v>
      </c>
      <c r="D318" s="13"/>
      <c r="E318" s="13"/>
      <c r="F318" s="13"/>
      <c r="G318" s="13">
        <v>3214</v>
      </c>
      <c r="H318" s="13" t="s">
        <v>159</v>
      </c>
    </row>
    <row r="319" spans="2:8" ht="23.25" customHeight="1">
      <c r="B319" s="11"/>
      <c r="C319" s="13" t="s">
        <v>179</v>
      </c>
      <c r="D319" s="13"/>
      <c r="E319" s="13"/>
      <c r="F319" s="13"/>
      <c r="G319" s="13">
        <v>3226</v>
      </c>
      <c r="H319" s="13"/>
    </row>
    <row r="320" spans="2:8" ht="23.25" customHeight="1">
      <c r="B320" s="11"/>
      <c r="C320" s="13" t="s">
        <v>189</v>
      </c>
      <c r="D320" s="13"/>
      <c r="E320" s="13">
        <v>16</v>
      </c>
      <c r="F320" s="13">
        <v>900</v>
      </c>
      <c r="G320" s="13">
        <f>F320*E320</f>
        <v>14400</v>
      </c>
      <c r="H320" s="13" t="s">
        <v>164</v>
      </c>
    </row>
    <row r="321" spans="2:8" ht="23.25" customHeight="1">
      <c r="B321" s="11"/>
      <c r="C321" s="13" t="s">
        <v>192</v>
      </c>
      <c r="D321" s="13"/>
      <c r="E321" s="13"/>
      <c r="F321" s="13"/>
      <c r="G321" s="13">
        <v>1300</v>
      </c>
      <c r="H321" s="13"/>
    </row>
    <row r="322" spans="2:8" ht="23.25" customHeight="1">
      <c r="B322" s="11"/>
      <c r="C322" s="13" t="s">
        <v>190</v>
      </c>
      <c r="D322" s="13"/>
      <c r="E322" s="13"/>
      <c r="F322" s="13"/>
      <c r="G322" s="13">
        <v>34500</v>
      </c>
      <c r="H322" s="13"/>
    </row>
    <row r="323" spans="2:8" ht="23.25" customHeight="1">
      <c r="B323" s="11"/>
      <c r="C323" s="13" t="s">
        <v>193</v>
      </c>
      <c r="D323" s="13"/>
      <c r="E323" s="13"/>
      <c r="F323" s="13"/>
      <c r="G323" s="13">
        <v>1500</v>
      </c>
      <c r="H323" s="13"/>
    </row>
    <row r="324" spans="2:8" ht="23.25" customHeight="1">
      <c r="B324" s="11"/>
      <c r="C324" s="13" t="s">
        <v>158</v>
      </c>
      <c r="D324" s="13"/>
      <c r="E324" s="13"/>
      <c r="F324" s="13"/>
      <c r="G324" s="13">
        <v>1000</v>
      </c>
      <c r="H324" s="13"/>
    </row>
    <row r="325" spans="2:8" ht="18">
      <c r="B325" s="11"/>
      <c r="C325" s="13"/>
      <c r="D325" s="13"/>
      <c r="E325" s="13"/>
      <c r="F325" s="13"/>
      <c r="G325" s="13"/>
      <c r="H325" s="13"/>
    </row>
    <row r="326" spans="2:8" ht="18">
      <c r="B326" s="1"/>
      <c r="C326" s="12" t="s">
        <v>141</v>
      </c>
      <c r="D326" s="13"/>
      <c r="E326" s="13"/>
      <c r="F326" s="13"/>
      <c r="G326" s="13"/>
      <c r="H326" s="13"/>
    </row>
    <row r="327" spans="2:8" ht="18">
      <c r="B327" s="1"/>
      <c r="C327" s="13" t="s">
        <v>137</v>
      </c>
      <c r="D327" s="11" t="s">
        <v>23</v>
      </c>
      <c r="E327" s="11">
        <v>1</v>
      </c>
      <c r="G327" s="11">
        <v>10480</v>
      </c>
      <c r="H327" s="1"/>
    </row>
    <row r="328" spans="2:8" ht="18">
      <c r="B328" s="1"/>
      <c r="C328" s="11" t="s">
        <v>136</v>
      </c>
      <c r="D328" s="11"/>
      <c r="E328" s="11"/>
      <c r="G328" s="11">
        <v>11250</v>
      </c>
      <c r="H328" s="1"/>
    </row>
    <row r="329" spans="2:8" ht="18">
      <c r="B329" s="1"/>
      <c r="C329" s="11" t="s">
        <v>138</v>
      </c>
      <c r="D329" s="11"/>
      <c r="E329" s="11"/>
      <c r="G329" s="11">
        <v>690</v>
      </c>
      <c r="H329" s="11"/>
    </row>
    <row r="330" spans="2:8" ht="18">
      <c r="B330" s="1"/>
      <c r="C330" s="11" t="s">
        <v>142</v>
      </c>
      <c r="D330" s="11"/>
      <c r="E330" s="11"/>
      <c r="G330" s="11">
        <v>3999</v>
      </c>
      <c r="H330" s="11"/>
    </row>
    <row r="331" spans="2:8" ht="18">
      <c r="B331" s="1"/>
      <c r="C331" s="11" t="s">
        <v>139</v>
      </c>
      <c r="D331" s="11"/>
      <c r="E331" s="11"/>
      <c r="G331" s="11">
        <v>315</v>
      </c>
      <c r="H331" s="11"/>
    </row>
    <row r="332" spans="2:8" ht="18">
      <c r="B332" s="1"/>
      <c r="C332" s="11" t="s">
        <v>143</v>
      </c>
      <c r="D332" s="11"/>
      <c r="E332" s="11"/>
      <c r="G332" s="11">
        <v>14155</v>
      </c>
      <c r="H332" s="11"/>
    </row>
    <row r="333" spans="2:8" ht="18">
      <c r="B333" s="1"/>
      <c r="C333" s="11" t="s">
        <v>144</v>
      </c>
      <c r="D333" s="11"/>
      <c r="E333" s="11"/>
      <c r="G333" s="11">
        <v>8000</v>
      </c>
      <c r="H333" s="104" t="s">
        <v>145</v>
      </c>
    </row>
    <row r="334" spans="2:8" ht="18">
      <c r="B334" s="1"/>
      <c r="C334" s="11" t="s">
        <v>150</v>
      </c>
      <c r="D334" s="11"/>
      <c r="E334" s="11"/>
      <c r="G334" s="11">
        <v>1574</v>
      </c>
      <c r="H334" s="11"/>
    </row>
    <row r="335" spans="2:8" ht="18">
      <c r="B335" s="1"/>
      <c r="C335" s="11" t="s">
        <v>167</v>
      </c>
      <c r="D335" s="11"/>
      <c r="E335" s="11"/>
      <c r="G335" s="11">
        <v>3121</v>
      </c>
      <c r="H335" s="11" t="s">
        <v>171</v>
      </c>
    </row>
    <row r="336" spans="2:8" ht="18">
      <c r="B336" s="1"/>
      <c r="C336" s="11" t="s">
        <v>167</v>
      </c>
      <c r="D336" s="11"/>
      <c r="E336" s="11"/>
      <c r="G336" s="11">
        <v>3798</v>
      </c>
      <c r="H336" s="11" t="s">
        <v>171</v>
      </c>
    </row>
    <row r="337" spans="2:8" ht="18">
      <c r="B337" s="1"/>
      <c r="C337" s="11" t="s">
        <v>172</v>
      </c>
      <c r="D337" s="11"/>
      <c r="E337" s="11"/>
      <c r="G337" s="11">
        <v>1536</v>
      </c>
      <c r="H337" s="11" t="s">
        <v>173</v>
      </c>
    </row>
    <row r="338" spans="2:8" ht="18">
      <c r="B338" s="1"/>
      <c r="C338" s="11" t="s">
        <v>178</v>
      </c>
      <c r="D338" s="11"/>
      <c r="E338" s="11"/>
      <c r="G338" s="11">
        <v>6767</v>
      </c>
      <c r="H338" s="11" t="s">
        <v>164</v>
      </c>
    </row>
    <row r="339" spans="2:8" ht="18">
      <c r="B339" s="1"/>
      <c r="C339" s="11" t="s">
        <v>187</v>
      </c>
      <c r="D339" s="11"/>
      <c r="E339" s="11"/>
      <c r="G339" s="11">
        <v>3500</v>
      </c>
      <c r="H339" s="11"/>
    </row>
    <row r="340" spans="2:8" ht="18">
      <c r="B340" s="1"/>
      <c r="C340" s="11" t="s">
        <v>188</v>
      </c>
      <c r="D340" s="11"/>
      <c r="E340" s="11"/>
      <c r="G340" s="11">
        <v>3600</v>
      </c>
      <c r="H340" s="11"/>
    </row>
    <row r="341" spans="2:8" ht="18">
      <c r="B341" s="1"/>
      <c r="C341" s="11"/>
      <c r="D341" s="11"/>
      <c r="E341" s="11"/>
      <c r="G341" s="11"/>
      <c r="H341" s="11"/>
    </row>
    <row r="342" spans="2:8" ht="18">
      <c r="B342" s="1"/>
      <c r="C342" s="11" t="s">
        <v>146</v>
      </c>
      <c r="D342" s="11"/>
      <c r="E342" s="11"/>
      <c r="G342" s="11">
        <v>528</v>
      </c>
      <c r="H342" s="11" t="s">
        <v>159</v>
      </c>
    </row>
    <row r="343" spans="2:8" ht="18">
      <c r="B343" s="1"/>
      <c r="C343" s="11" t="s">
        <v>147</v>
      </c>
      <c r="D343" s="11"/>
      <c r="E343" s="11"/>
      <c r="G343" s="11">
        <v>2690</v>
      </c>
      <c r="H343" s="11" t="s">
        <v>159</v>
      </c>
    </row>
    <row r="344" spans="2:8" ht="18">
      <c r="B344" s="1"/>
      <c r="C344" s="11" t="s">
        <v>148</v>
      </c>
      <c r="D344" s="11"/>
      <c r="E344" s="11"/>
      <c r="G344" s="11">
        <v>570</v>
      </c>
      <c r="H344" s="11" t="s">
        <v>159</v>
      </c>
    </row>
    <row r="345" spans="2:8" ht="18">
      <c r="B345" s="1"/>
      <c r="C345" s="11" t="s">
        <v>152</v>
      </c>
      <c r="D345" s="11"/>
      <c r="E345" s="11"/>
      <c r="G345" s="11">
        <v>1576</v>
      </c>
      <c r="H345" s="11" t="s">
        <v>159</v>
      </c>
    </row>
    <row r="346" spans="2:8" ht="18">
      <c r="B346" s="1"/>
      <c r="C346" s="11" t="s">
        <v>153</v>
      </c>
      <c r="D346" s="11"/>
      <c r="E346" s="11"/>
      <c r="G346" s="11">
        <v>3048</v>
      </c>
      <c r="H346" s="11"/>
    </row>
    <row r="347" spans="2:8" ht="18">
      <c r="B347" s="1"/>
      <c r="C347" s="11" t="s">
        <v>156</v>
      </c>
      <c r="D347" s="11"/>
      <c r="E347" s="11"/>
      <c r="G347" s="11">
        <v>2435</v>
      </c>
      <c r="H347" s="11" t="s">
        <v>159</v>
      </c>
    </row>
    <row r="348" spans="2:8" ht="18">
      <c r="B348" s="1"/>
      <c r="C348" s="11" t="s">
        <v>157</v>
      </c>
      <c r="D348" s="11"/>
      <c r="E348" s="11"/>
      <c r="G348" s="11">
        <v>1317</v>
      </c>
      <c r="H348" s="11" t="s">
        <v>159</v>
      </c>
    </row>
    <row r="349" spans="2:8" ht="18">
      <c r="B349" s="1"/>
      <c r="C349" s="11" t="s">
        <v>158</v>
      </c>
      <c r="D349" s="11"/>
      <c r="E349" s="11"/>
      <c r="G349" s="11">
        <v>110</v>
      </c>
      <c r="H349" s="11" t="s">
        <v>159</v>
      </c>
    </row>
    <row r="350" spans="2:8" ht="18">
      <c r="B350" s="1"/>
      <c r="C350" s="11" t="s">
        <v>174</v>
      </c>
      <c r="D350" s="11"/>
      <c r="E350" s="11"/>
      <c r="G350" s="11">
        <v>11070</v>
      </c>
      <c r="H350" s="11"/>
    </row>
    <row r="351" spans="2:8" ht="18">
      <c r="B351" s="1"/>
      <c r="C351" s="11" t="s">
        <v>175</v>
      </c>
      <c r="D351" s="11"/>
      <c r="E351" s="11"/>
      <c r="G351" s="11">
        <v>1780</v>
      </c>
      <c r="H351" s="11"/>
    </row>
    <row r="352" spans="2:8" ht="18">
      <c r="B352" s="1"/>
      <c r="C352" s="11" t="s">
        <v>181</v>
      </c>
      <c r="D352" s="11"/>
      <c r="E352" s="11"/>
      <c r="G352" s="11">
        <v>1000</v>
      </c>
      <c r="H352" s="11"/>
    </row>
    <row r="353" spans="2:8" ht="18">
      <c r="B353" s="1"/>
      <c r="C353" s="11" t="s">
        <v>182</v>
      </c>
      <c r="D353" s="11"/>
      <c r="E353" s="11"/>
      <c r="G353" s="11">
        <v>2300</v>
      </c>
      <c r="H353" s="11"/>
    </row>
    <row r="354" spans="2:8" ht="18">
      <c r="B354" s="1"/>
      <c r="C354" s="11" t="s">
        <v>183</v>
      </c>
      <c r="D354" s="11"/>
      <c r="E354" s="11"/>
      <c r="G354" s="11">
        <v>750</v>
      </c>
      <c r="H354" s="11"/>
    </row>
    <row r="355" spans="2:8" ht="18">
      <c r="B355" s="1"/>
      <c r="C355" s="11" t="s">
        <v>184</v>
      </c>
      <c r="D355" s="11"/>
      <c r="E355" s="11"/>
      <c r="G355" s="11">
        <v>500</v>
      </c>
      <c r="H355" s="11"/>
    </row>
    <row r="356" spans="2:8" ht="18">
      <c r="B356" s="1"/>
      <c r="C356" s="11" t="s">
        <v>185</v>
      </c>
      <c r="D356" s="11"/>
      <c r="E356" s="11"/>
      <c r="G356" s="11">
        <v>7500</v>
      </c>
      <c r="H356" s="11"/>
    </row>
    <row r="357" spans="2:8" ht="18">
      <c r="B357" s="1"/>
      <c r="C357" s="11" t="s">
        <v>186</v>
      </c>
      <c r="D357" s="11"/>
      <c r="E357" s="11"/>
      <c r="G357" s="11">
        <v>2000</v>
      </c>
      <c r="H357" s="11"/>
    </row>
    <row r="358" spans="2:8" ht="18">
      <c r="B358" s="1"/>
      <c r="C358" s="11"/>
      <c r="D358" s="11"/>
      <c r="E358" s="11"/>
      <c r="G358" s="11"/>
      <c r="H358" s="11"/>
    </row>
    <row r="359" spans="2:8" ht="18">
      <c r="B359" s="1"/>
      <c r="C359" s="14" t="s">
        <v>160</v>
      </c>
      <c r="D359" s="11"/>
      <c r="E359" s="11"/>
      <c r="G359" s="11"/>
      <c r="H359" s="11"/>
    </row>
    <row r="360" spans="2:8" ht="18">
      <c r="B360" s="1"/>
      <c r="C360" s="11" t="s">
        <v>161</v>
      </c>
      <c r="D360" s="11"/>
      <c r="E360" s="11"/>
      <c r="G360" s="11">
        <v>8000</v>
      </c>
      <c r="H360" s="11" t="s">
        <v>145</v>
      </c>
    </row>
    <row r="361" spans="2:8" ht="18">
      <c r="B361" s="1"/>
      <c r="C361" s="11" t="s">
        <v>162</v>
      </c>
      <c r="D361" s="11"/>
      <c r="E361" s="11"/>
      <c r="G361" s="11">
        <v>1937</v>
      </c>
      <c r="H361" s="11" t="s">
        <v>164</v>
      </c>
    </row>
    <row r="362" spans="2:8" ht="18">
      <c r="B362" s="1"/>
      <c r="C362" s="11" t="s">
        <v>163</v>
      </c>
      <c r="D362" s="11"/>
      <c r="E362" s="11"/>
      <c r="G362" s="11">
        <v>2260</v>
      </c>
      <c r="H362" s="11"/>
    </row>
    <row r="363" spans="1:8" ht="18">
      <c r="A363" s="1"/>
      <c r="B363" s="1"/>
      <c r="C363" s="11"/>
      <c r="D363" s="11"/>
      <c r="E363" s="11"/>
      <c r="G363" s="11"/>
      <c r="H363" s="11"/>
    </row>
    <row r="364" spans="2:8" ht="18">
      <c r="B364" s="2"/>
      <c r="C364" s="11" t="s">
        <v>140</v>
      </c>
      <c r="D364" s="11"/>
      <c r="E364" s="11"/>
      <c r="G364" s="11">
        <v>33228</v>
      </c>
      <c r="H364" s="11"/>
    </row>
    <row r="365" spans="2:8" ht="18">
      <c r="B365" s="1"/>
      <c r="C365" s="11" t="s">
        <v>180</v>
      </c>
      <c r="D365" s="11"/>
      <c r="E365" s="11"/>
      <c r="G365" s="11">
        <v>4500</v>
      </c>
      <c r="H365" s="11"/>
    </row>
    <row r="366" spans="2:8" ht="18">
      <c r="B366" s="1"/>
      <c r="C366" s="11" t="s">
        <v>191</v>
      </c>
      <c r="D366" s="11"/>
      <c r="E366" s="11"/>
      <c r="F366" s="11"/>
      <c r="G366" s="11">
        <v>3800</v>
      </c>
      <c r="H366" s="11"/>
    </row>
    <row r="367" spans="2:8" ht="18">
      <c r="B367" s="1"/>
      <c r="C367" s="11"/>
      <c r="D367" s="11"/>
      <c r="E367" s="11"/>
      <c r="F367" s="11"/>
      <c r="G367" s="11"/>
      <c r="H367" s="11"/>
    </row>
    <row r="368" spans="2:8" ht="18">
      <c r="B368" s="1"/>
      <c r="C368" s="11"/>
      <c r="D368" s="11"/>
      <c r="E368" s="11"/>
      <c r="F368" s="11"/>
      <c r="G368" s="11"/>
      <c r="H368" s="11"/>
    </row>
    <row r="369" spans="2:8" ht="18">
      <c r="B369" s="1"/>
      <c r="C369" s="11"/>
      <c r="D369" s="11"/>
      <c r="E369" s="11"/>
      <c r="F369" s="11"/>
      <c r="G369" s="14">
        <f>SUM(G308:G368)</f>
        <v>275973.58</v>
      </c>
      <c r="H369" s="11"/>
    </row>
    <row r="370" spans="2:8" ht="18">
      <c r="B370" s="1"/>
      <c r="C370" s="11"/>
      <c r="D370" s="11"/>
      <c r="E370" s="11"/>
      <c r="F370" s="11"/>
      <c r="G370" s="11"/>
      <c r="H370" s="11"/>
    </row>
    <row r="371" spans="2:8" ht="18">
      <c r="B371" s="1"/>
      <c r="C371" s="11"/>
      <c r="D371" s="11"/>
      <c r="E371" s="11"/>
      <c r="F371" s="11"/>
      <c r="G371" s="11"/>
      <c r="H371" s="11"/>
    </row>
    <row r="372" spans="2:8" ht="18">
      <c r="B372" s="1"/>
      <c r="C372" s="11" t="s">
        <v>24</v>
      </c>
      <c r="D372" s="11"/>
      <c r="E372" s="11"/>
      <c r="F372" s="11"/>
      <c r="G372" s="106">
        <f>H302+H304+G369</f>
        <v>662643.4191</v>
      </c>
      <c r="H372" s="11">
        <f>G372/35000</f>
        <v>18.932669117142858</v>
      </c>
    </row>
    <row r="373" spans="2:8" ht="18">
      <c r="B373" s="1"/>
      <c r="C373" s="11"/>
      <c r="D373" s="11"/>
      <c r="E373" s="11"/>
      <c r="F373" s="11"/>
      <c r="G373" s="11"/>
      <c r="H373" s="11"/>
    </row>
    <row r="374" spans="2:8" ht="18">
      <c r="B374" s="1"/>
      <c r="C374" s="11"/>
      <c r="D374" s="11"/>
      <c r="E374" s="11"/>
      <c r="F374" s="11"/>
      <c r="G374" s="11"/>
      <c r="H374" s="11"/>
    </row>
    <row r="375" spans="2:8" ht="18">
      <c r="B375" s="4"/>
      <c r="C375" s="11"/>
      <c r="D375" s="11"/>
      <c r="E375" s="11"/>
      <c r="F375" s="11"/>
      <c r="G375" s="11"/>
      <c r="H375" s="11"/>
    </row>
    <row r="376" spans="2:8" ht="18">
      <c r="B376" s="4"/>
      <c r="C376" s="11"/>
      <c r="D376" s="11"/>
      <c r="E376" s="11"/>
      <c r="F376" s="11"/>
      <c r="G376" s="11"/>
      <c r="H376" s="11"/>
    </row>
    <row r="377" spans="2:8" ht="18">
      <c r="B377" s="1"/>
      <c r="C377" s="11"/>
      <c r="D377" s="11"/>
      <c r="E377" s="11"/>
      <c r="F377" s="11"/>
      <c r="G377" s="11"/>
      <c r="H377" s="11"/>
    </row>
    <row r="378" spans="2:8" ht="18">
      <c r="B378" s="1"/>
      <c r="C378" s="11"/>
      <c r="D378" s="11"/>
      <c r="E378" s="11"/>
      <c r="F378" s="11"/>
      <c r="G378" s="11"/>
      <c r="H378" s="11"/>
    </row>
    <row r="379" spans="2:8" ht="18">
      <c r="B379" s="1"/>
      <c r="C379" s="11"/>
      <c r="D379" s="11"/>
      <c r="E379" s="11"/>
      <c r="F379" s="11"/>
      <c r="G379" s="11"/>
      <c r="H379" s="11"/>
    </row>
    <row r="380" spans="2:8" ht="18">
      <c r="B380" s="1"/>
      <c r="C380" s="11"/>
      <c r="D380" s="11"/>
      <c r="E380" s="11"/>
      <c r="F380" s="11"/>
      <c r="G380" s="11"/>
      <c r="H380" s="11"/>
    </row>
    <row r="381" spans="2:8" ht="18">
      <c r="B381" s="1"/>
      <c r="C381" s="11"/>
      <c r="D381" s="11"/>
      <c r="E381" s="11"/>
      <c r="F381" s="11"/>
      <c r="G381" s="11"/>
      <c r="H381" s="11"/>
    </row>
    <row r="382" spans="2:8" ht="18">
      <c r="B382" s="1"/>
      <c r="C382" s="11"/>
      <c r="D382" s="11"/>
      <c r="E382" s="11"/>
      <c r="F382" s="11"/>
      <c r="G382" s="11"/>
      <c r="H382" s="11"/>
    </row>
    <row r="383" spans="2:8" ht="18">
      <c r="B383" s="1"/>
      <c r="C383" s="11"/>
      <c r="D383" s="11"/>
      <c r="E383" s="11"/>
      <c r="F383" s="11"/>
      <c r="G383" s="11"/>
      <c r="H383" s="11"/>
    </row>
    <row r="384" spans="2:8" ht="18">
      <c r="B384" s="1"/>
      <c r="C384" s="11"/>
      <c r="D384" s="11"/>
      <c r="E384" s="11"/>
      <c r="F384" s="11"/>
      <c r="G384" s="11"/>
      <c r="H384" s="11"/>
    </row>
    <row r="385" spans="2:8" ht="18">
      <c r="B385" s="1"/>
      <c r="C385" s="11"/>
      <c r="D385" s="11"/>
      <c r="E385" s="11"/>
      <c r="F385" s="11"/>
      <c r="G385" s="11"/>
      <c r="H385" s="11"/>
    </row>
    <row r="386" spans="2:8" ht="18">
      <c r="B386" s="1"/>
      <c r="C386" s="11"/>
      <c r="D386" s="11"/>
      <c r="E386" s="11"/>
      <c r="F386" s="11"/>
      <c r="G386" s="11"/>
      <c r="H386" s="11"/>
    </row>
    <row r="387" spans="2:8" ht="18">
      <c r="B387" s="1"/>
      <c r="C387" s="11"/>
      <c r="D387" s="11"/>
      <c r="E387" s="11"/>
      <c r="F387" s="11"/>
      <c r="G387" s="11"/>
      <c r="H387" s="11"/>
    </row>
    <row r="388" spans="2:8" ht="18">
      <c r="B388" s="1"/>
      <c r="C388" s="11"/>
      <c r="D388" s="11"/>
      <c r="E388" s="11"/>
      <c r="F388" s="11"/>
      <c r="G388" s="11"/>
      <c r="H388" s="11"/>
    </row>
    <row r="389" spans="1:8" ht="18">
      <c r="A389" s="1"/>
      <c r="B389" s="1"/>
      <c r="C389" s="11"/>
      <c r="D389" s="11"/>
      <c r="E389" s="11"/>
      <c r="F389" s="11"/>
      <c r="G389" s="11"/>
      <c r="H389" s="11"/>
    </row>
    <row r="390" spans="2:8" ht="18">
      <c r="B390" s="2"/>
      <c r="C390" s="11"/>
      <c r="D390" s="11"/>
      <c r="E390" s="11"/>
      <c r="F390" s="11"/>
      <c r="G390" s="11"/>
      <c r="H390" s="11"/>
    </row>
    <row r="391" spans="2:8" ht="18">
      <c r="B391" s="1"/>
      <c r="C391" s="11"/>
      <c r="D391" s="11"/>
      <c r="E391" s="11"/>
      <c r="F391" s="11"/>
      <c r="G391" s="11"/>
      <c r="H391" s="11"/>
    </row>
    <row r="392" spans="2:8" ht="18">
      <c r="B392" s="1"/>
      <c r="C392" s="11"/>
      <c r="D392" s="11"/>
      <c r="E392" s="11"/>
      <c r="F392" s="11"/>
      <c r="G392" s="11"/>
      <c r="H392" s="11"/>
    </row>
    <row r="393" spans="2:8" ht="18">
      <c r="B393" s="1"/>
      <c r="C393" s="11"/>
      <c r="D393" s="11"/>
      <c r="E393" s="11"/>
      <c r="F393" s="11"/>
      <c r="G393" s="11"/>
      <c r="H393" s="11"/>
    </row>
    <row r="394" spans="3:8" ht="18">
      <c r="C394" s="11"/>
      <c r="D394" s="11"/>
      <c r="E394" s="11"/>
      <c r="F394" s="11"/>
      <c r="G394" s="11"/>
      <c r="H394" s="11"/>
    </row>
    <row r="395" spans="3:8" ht="18">
      <c r="C395" s="11"/>
      <c r="D395" s="11"/>
      <c r="E395" s="11"/>
      <c r="F395" s="11"/>
      <c r="G395" s="11"/>
      <c r="H395" s="11"/>
    </row>
    <row r="396" spans="3:8" ht="18">
      <c r="C396" s="11"/>
      <c r="D396" s="11"/>
      <c r="E396" s="11"/>
      <c r="F396" s="11"/>
      <c r="G396" s="11"/>
      <c r="H396" s="11"/>
    </row>
    <row r="397" spans="3:8" ht="18">
      <c r="C397" s="11"/>
      <c r="D397" s="11"/>
      <c r="E397" s="11"/>
      <c r="F397" s="11"/>
      <c r="G397" s="11"/>
      <c r="H397" s="11"/>
    </row>
    <row r="398" spans="3:8" ht="18">
      <c r="C398" s="11"/>
      <c r="D398" s="11"/>
      <c r="E398" s="11"/>
      <c r="F398" s="11"/>
      <c r="G398" s="11"/>
      <c r="H398" s="11"/>
    </row>
    <row r="399" spans="3:8" ht="18">
      <c r="C399" s="11"/>
      <c r="D399" s="11"/>
      <c r="E399" s="11"/>
      <c r="F399" s="11"/>
      <c r="G399" s="11"/>
      <c r="H399" s="11"/>
    </row>
    <row r="400" spans="3:8" ht="18">
      <c r="C400" s="11"/>
      <c r="D400" s="11"/>
      <c r="E400" s="11"/>
      <c r="F400" s="11"/>
      <c r="G400" s="11"/>
      <c r="H400" s="11"/>
    </row>
    <row r="401" spans="3:8" ht="18">
      <c r="C401" s="11"/>
      <c r="D401" s="11"/>
      <c r="E401" s="11"/>
      <c r="F401" s="11"/>
      <c r="G401" s="11"/>
      <c r="H401" s="11"/>
    </row>
    <row r="402" spans="4:8" ht="18">
      <c r="D402" s="11"/>
      <c r="E402" s="11"/>
      <c r="F402" s="11"/>
      <c r="G402" s="11"/>
      <c r="H402" s="11"/>
    </row>
    <row r="403" spans="4:8" ht="18">
      <c r="D403" s="11"/>
      <c r="E403" s="11"/>
      <c r="F403" s="11"/>
      <c r="G403" s="11"/>
      <c r="H403" s="11"/>
    </row>
    <row r="405" spans="3:7" ht="12.75">
      <c r="C405" s="3"/>
      <c r="F405" s="3"/>
      <c r="G405" s="3"/>
    </row>
  </sheetData>
  <sheetProtection/>
  <mergeCells count="1">
    <mergeCell ref="J7:M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Zhuravliki</cp:lastModifiedBy>
  <cp:lastPrinted>2019-07-16T17:21:14Z</cp:lastPrinted>
  <dcterms:created xsi:type="dcterms:W3CDTF">1996-10-08T23:32:33Z</dcterms:created>
  <dcterms:modified xsi:type="dcterms:W3CDTF">2019-10-06T10:07:36Z</dcterms:modified>
  <cp:category/>
  <cp:version/>
  <cp:contentType/>
  <cp:contentStatus/>
</cp:coreProperties>
</file>